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8070"/>
  </bookViews>
  <sheets>
    <sheet name="План учебного процесса" sheetId="1" r:id="rId1"/>
    <sheet name="Лист2" sheetId="2" r:id="rId2"/>
    <sheet name="Лист3" sheetId="3" r:id="rId3"/>
  </sheets>
  <definedNames>
    <definedName name="_xlnm.Print_Titles" localSheetId="0">'План учебного процесса'!$12:$12</definedName>
    <definedName name="_xlnm.Print_Area" localSheetId="0">'План учебного процесса'!$A$1:$P$84</definedName>
  </definedNames>
  <calcPr calcId="124519"/>
</workbook>
</file>

<file path=xl/calcChain.xml><?xml version="1.0" encoding="utf-8"?>
<calcChain xmlns="http://schemas.openxmlformats.org/spreadsheetml/2006/main">
  <c r="F16" i="1"/>
  <c r="D16" s="1"/>
  <c r="F61" l="1"/>
  <c r="J81" l="1"/>
  <c r="K81"/>
  <c r="L81"/>
  <c r="M81"/>
  <c r="N81"/>
  <c r="O81"/>
  <c r="P81"/>
  <c r="I81"/>
  <c r="J80"/>
  <c r="K80"/>
  <c r="L80"/>
  <c r="M80"/>
  <c r="N80"/>
  <c r="O80"/>
  <c r="P80"/>
  <c r="F72"/>
  <c r="D72" s="1"/>
  <c r="F73"/>
  <c r="F74"/>
  <c r="F71"/>
  <c r="D71" s="1"/>
  <c r="F68"/>
  <c r="F69"/>
  <c r="F67"/>
  <c r="D67" s="1"/>
  <c r="F64"/>
  <c r="F65"/>
  <c r="F63"/>
  <c r="D63" s="1"/>
  <c r="F60"/>
  <c r="F59"/>
  <c r="D59" s="1"/>
  <c r="F57"/>
  <c r="D57" s="1"/>
  <c r="F56"/>
  <c r="D56" s="1"/>
  <c r="F52"/>
  <c r="F53"/>
  <c r="F51"/>
  <c r="F42"/>
  <c r="F43"/>
  <c r="F44"/>
  <c r="F45"/>
  <c r="F46"/>
  <c r="F47"/>
  <c r="F48"/>
  <c r="F49"/>
  <c r="F41"/>
  <c r="F38"/>
  <c r="F37"/>
  <c r="F33"/>
  <c r="F34"/>
  <c r="F35"/>
  <c r="F32"/>
  <c r="F30"/>
  <c r="F27"/>
  <c r="F28"/>
  <c r="F26"/>
  <c r="F17"/>
  <c r="F18"/>
  <c r="F19"/>
  <c r="F20"/>
  <c r="F21"/>
  <c r="F22"/>
  <c r="F15"/>
  <c r="G70"/>
  <c r="H70"/>
  <c r="I70"/>
  <c r="J70"/>
  <c r="K70"/>
  <c r="L70"/>
  <c r="M70"/>
  <c r="N70"/>
  <c r="O70"/>
  <c r="P70"/>
  <c r="G66"/>
  <c r="H66"/>
  <c r="I66"/>
  <c r="J66"/>
  <c r="K66"/>
  <c r="L66"/>
  <c r="M66"/>
  <c r="N66"/>
  <c r="O66"/>
  <c r="P66"/>
  <c r="G62"/>
  <c r="H62"/>
  <c r="I62"/>
  <c r="J62"/>
  <c r="K62"/>
  <c r="L62"/>
  <c r="M62"/>
  <c r="N62"/>
  <c r="O62"/>
  <c r="P62"/>
  <c r="G58"/>
  <c r="G55" s="1"/>
  <c r="H58"/>
  <c r="H55" s="1"/>
  <c r="I58"/>
  <c r="I55" s="1"/>
  <c r="J58"/>
  <c r="J55" s="1"/>
  <c r="K58"/>
  <c r="K55" s="1"/>
  <c r="L58"/>
  <c r="L55" s="1"/>
  <c r="M58"/>
  <c r="M55" s="1"/>
  <c r="N58"/>
  <c r="N55" s="1"/>
  <c r="O58"/>
  <c r="P58"/>
  <c r="P55" s="1"/>
  <c r="O55"/>
  <c r="G50"/>
  <c r="G40" s="1"/>
  <c r="H50"/>
  <c r="H40" s="1"/>
  <c r="I50"/>
  <c r="I40" s="1"/>
  <c r="J50"/>
  <c r="J40" s="1"/>
  <c r="K50"/>
  <c r="L50"/>
  <c r="L40" s="1"/>
  <c r="M50"/>
  <c r="M40" s="1"/>
  <c r="N50"/>
  <c r="N40" s="1"/>
  <c r="O50"/>
  <c r="O40" s="1"/>
  <c r="P50"/>
  <c r="P40" s="1"/>
  <c r="K40"/>
  <c r="N54" l="1"/>
  <c r="N39" s="1"/>
  <c r="N75" s="1"/>
  <c r="P54"/>
  <c r="P39" s="1"/>
  <c r="L54"/>
  <c r="L39" s="1"/>
  <c r="F58"/>
  <c r="D58" s="1"/>
  <c r="H54"/>
  <c r="H39" s="1"/>
  <c r="G54"/>
  <c r="G39" s="1"/>
  <c r="O54"/>
  <c r="O39" s="1"/>
  <c r="F55"/>
  <c r="K54"/>
  <c r="K39" s="1"/>
  <c r="J54"/>
  <c r="J39" s="1"/>
  <c r="M54"/>
  <c r="M39" s="1"/>
  <c r="I54"/>
  <c r="I39" s="1"/>
  <c r="D52"/>
  <c r="D53"/>
  <c r="D51"/>
  <c r="E50"/>
  <c r="E40" s="1"/>
  <c r="D42"/>
  <c r="D43"/>
  <c r="D44"/>
  <c r="D45"/>
  <c r="D46"/>
  <c r="D47"/>
  <c r="D48"/>
  <c r="D49"/>
  <c r="D41"/>
  <c r="D38"/>
  <c r="D37"/>
  <c r="D33"/>
  <c r="D34"/>
  <c r="D35"/>
  <c r="D32"/>
  <c r="D30"/>
  <c r="D27"/>
  <c r="D28"/>
  <c r="D26"/>
  <c r="D17"/>
  <c r="D18"/>
  <c r="D19"/>
  <c r="D20"/>
  <c r="D21"/>
  <c r="D22"/>
  <c r="D23"/>
  <c r="D24"/>
  <c r="D15"/>
  <c r="F50" l="1"/>
  <c r="F40" s="1"/>
  <c r="D50" l="1"/>
  <c r="H14"/>
  <c r="I80"/>
  <c r="E70"/>
  <c r="F70"/>
  <c r="E66"/>
  <c r="F66"/>
  <c r="E62"/>
  <c r="F62"/>
  <c r="E55"/>
  <c r="D55" s="1"/>
  <c r="G36"/>
  <c r="H36"/>
  <c r="I36"/>
  <c r="J36"/>
  <c r="K36"/>
  <c r="L36"/>
  <c r="M36"/>
  <c r="N36"/>
  <c r="O36"/>
  <c r="P36"/>
  <c r="G31"/>
  <c r="H31"/>
  <c r="I31"/>
  <c r="J31"/>
  <c r="K31"/>
  <c r="L31"/>
  <c r="M31"/>
  <c r="N31"/>
  <c r="O31"/>
  <c r="P31"/>
  <c r="G29"/>
  <c r="H29"/>
  <c r="I29"/>
  <c r="J29"/>
  <c r="K29"/>
  <c r="L29"/>
  <c r="M29"/>
  <c r="N29"/>
  <c r="O29"/>
  <c r="P29"/>
  <c r="G25"/>
  <c r="H25"/>
  <c r="H13" s="1"/>
  <c r="H75" s="1"/>
  <c r="I25"/>
  <c r="J25"/>
  <c r="K25"/>
  <c r="L25"/>
  <c r="M25"/>
  <c r="N25"/>
  <c r="O25"/>
  <c r="P25"/>
  <c r="E36"/>
  <c r="F36"/>
  <c r="E31"/>
  <c r="F31"/>
  <c r="E29"/>
  <c r="F29"/>
  <c r="F25"/>
  <c r="E14"/>
  <c r="Q83"/>
  <c r="Q84"/>
  <c r="Q82"/>
  <c r="D62" l="1"/>
  <c r="D66"/>
  <c r="D70"/>
  <c r="D29"/>
  <c r="D31"/>
  <c r="D36"/>
  <c r="D40"/>
  <c r="F54" l="1"/>
  <c r="F39" s="1"/>
  <c r="O14"/>
  <c r="O13" s="1"/>
  <c r="P14"/>
  <c r="P13" s="1"/>
  <c r="P75" l="1"/>
  <c r="P79"/>
  <c r="O79"/>
  <c r="O75"/>
  <c r="E54"/>
  <c r="E39" l="1"/>
  <c r="D54"/>
  <c r="D39"/>
  <c r="G14"/>
  <c r="G13" s="1"/>
  <c r="G75" s="1"/>
  <c r="E25" l="1"/>
  <c r="J14"/>
  <c r="J13" s="1"/>
  <c r="K14"/>
  <c r="K13" s="1"/>
  <c r="L14"/>
  <c r="L13" s="1"/>
  <c r="M14"/>
  <c r="M13" s="1"/>
  <c r="N14"/>
  <c r="N13" s="1"/>
  <c r="I14"/>
  <c r="I13" s="1"/>
  <c r="I75" l="1"/>
  <c r="I79"/>
  <c r="L79"/>
  <c r="L75"/>
  <c r="J79"/>
  <c r="J75"/>
  <c r="K79"/>
  <c r="K75"/>
  <c r="N79"/>
  <c r="M79"/>
  <c r="M75"/>
  <c r="E13"/>
  <c r="E75" s="1"/>
  <c r="D25"/>
  <c r="F14"/>
  <c r="F13" l="1"/>
  <c r="D14"/>
  <c r="J89"/>
  <c r="K89"/>
  <c r="L89"/>
  <c r="M89"/>
  <c r="I89"/>
  <c r="J88"/>
  <c r="K88"/>
  <c r="L88"/>
  <c r="M88"/>
  <c r="I88"/>
  <c r="J87"/>
  <c r="K87"/>
  <c r="L87"/>
  <c r="M87"/>
  <c r="I87"/>
  <c r="D13" l="1"/>
  <c r="D75" s="1"/>
  <c r="F75"/>
  <c r="O88"/>
  <c r="G88"/>
  <c r="F88" s="1"/>
  <c r="G87"/>
  <c r="F87" s="1"/>
  <c r="O89"/>
  <c r="G89"/>
  <c r="O87"/>
  <c r="O86" l="1"/>
</calcChain>
</file>

<file path=xl/sharedStrings.xml><?xml version="1.0" encoding="utf-8"?>
<sst xmlns="http://schemas.openxmlformats.org/spreadsheetml/2006/main" count="249" uniqueCount="178">
  <si>
    <t xml:space="preserve">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</si>
  <si>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</si>
  <si>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</si>
  <si>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</si>
  <si>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 xml:space="preserve">самостоятельная учебная работа </t>
  </si>
  <si>
    <t>Обязательная аудиторная</t>
  </si>
  <si>
    <t>I курс</t>
  </si>
  <si>
    <t>II курс</t>
  </si>
  <si>
    <t>III курс</t>
  </si>
  <si>
    <t>в т. ч. лаб. и практ. занятий</t>
  </si>
  <si>
    <t>нед.</t>
  </si>
  <si>
    <t>О.00</t>
  </si>
  <si>
    <t>Общеобразовательный цикл</t>
  </si>
  <si>
    <t>ОП.00</t>
  </si>
  <si>
    <t>ПМ.00</t>
  </si>
  <si>
    <t>Профессиональные модули</t>
  </si>
  <si>
    <t>ПМ.01</t>
  </si>
  <si>
    <t>МДК.01.01</t>
  </si>
  <si>
    <t>УП.01</t>
  </si>
  <si>
    <t>ПП.01</t>
  </si>
  <si>
    <t>УП.02</t>
  </si>
  <si>
    <t>ПП.02</t>
  </si>
  <si>
    <t>Физическая культура</t>
  </si>
  <si>
    <t>Всего</t>
  </si>
  <si>
    <t>ГИА</t>
  </si>
  <si>
    <t>Государственная (итоговая) аттестация</t>
  </si>
  <si>
    <t>Государственная (итоговая) аттестация:</t>
  </si>
  <si>
    <t>дисциплин и МДК</t>
  </si>
  <si>
    <t>учебной практики</t>
  </si>
  <si>
    <t xml:space="preserve">производств. практики </t>
  </si>
  <si>
    <t>экзаменов</t>
  </si>
  <si>
    <t>дифф. зачетов</t>
  </si>
  <si>
    <t>зачетов</t>
  </si>
  <si>
    <t>всего занятий</t>
  </si>
  <si>
    <t>1 сем.</t>
  </si>
  <si>
    <t>2 сем.</t>
  </si>
  <si>
    <t>3 сем.</t>
  </si>
  <si>
    <t>4 сем.</t>
  </si>
  <si>
    <t>5 сем.</t>
  </si>
  <si>
    <t>6 сем.</t>
  </si>
  <si>
    <t>Иностранный язык</t>
  </si>
  <si>
    <t>История</t>
  </si>
  <si>
    <t>ОБЖ</t>
  </si>
  <si>
    <t>Безопасность жизнедеятельности</t>
  </si>
  <si>
    <t>ПМ.02</t>
  </si>
  <si>
    <t>МДК.02.01</t>
  </si>
  <si>
    <t>ПМ.03</t>
  </si>
  <si>
    <t>МДК.03.01</t>
  </si>
  <si>
    <t>УП.03</t>
  </si>
  <si>
    <t>ПП.03</t>
  </si>
  <si>
    <t>ПМ.04</t>
  </si>
  <si>
    <t>МДК.04.01</t>
  </si>
  <si>
    <t>УП.04</t>
  </si>
  <si>
    <t>ПП.04</t>
  </si>
  <si>
    <t>2. План учебного процесса</t>
  </si>
  <si>
    <t>УП</t>
  </si>
  <si>
    <t>ПП</t>
  </si>
  <si>
    <t>все ПМ теория</t>
  </si>
  <si>
    <t>Распределение обязательной аудиторной нагрузки по курсам и семестрам (час. в семестр)</t>
  </si>
  <si>
    <t>ОУД.01</t>
  </si>
  <si>
    <t>ОУД.04</t>
  </si>
  <si>
    <t>ОУД.05</t>
  </si>
  <si>
    <t>ОУД.06</t>
  </si>
  <si>
    <t>ОУД.07</t>
  </si>
  <si>
    <t>Информатика</t>
  </si>
  <si>
    <t>ОУД.08</t>
  </si>
  <si>
    <t>Физика</t>
  </si>
  <si>
    <t>Химия</t>
  </si>
  <si>
    <t>ОУД.10</t>
  </si>
  <si>
    <t>ОУД.11</t>
  </si>
  <si>
    <t>Биология</t>
  </si>
  <si>
    <t>ОУД.12</t>
  </si>
  <si>
    <t>ОУД.13</t>
  </si>
  <si>
    <t>Экология</t>
  </si>
  <si>
    <t>ОП.01</t>
  </si>
  <si>
    <t>ОП.02</t>
  </si>
  <si>
    <t>ОП.03</t>
  </si>
  <si>
    <t>ОП.04</t>
  </si>
  <si>
    <t>ОП.05</t>
  </si>
  <si>
    <t>ОП.06</t>
  </si>
  <si>
    <t>ОДБ</t>
  </si>
  <si>
    <t>Базовые дисциплины</t>
  </si>
  <si>
    <t>ОДП</t>
  </si>
  <si>
    <t>Профильные дисциплины</t>
  </si>
  <si>
    <t>Охрана труда</t>
  </si>
  <si>
    <t>ОП.07</t>
  </si>
  <si>
    <t>ОП.08</t>
  </si>
  <si>
    <t>IV курс</t>
  </si>
  <si>
    <t xml:space="preserve"> 7 сем.</t>
  </si>
  <si>
    <t>8 сем.</t>
  </si>
  <si>
    <t>ОП.09</t>
  </si>
  <si>
    <t>Астрономия</t>
  </si>
  <si>
    <t>Формы промежуточной аттестации</t>
  </si>
  <si>
    <t>курсовых работ (проектов)</t>
  </si>
  <si>
    <t>ОГСЭ.00</t>
  </si>
  <si>
    <t>Общий гуманитарный и социально-экономический учебный цикл</t>
  </si>
  <si>
    <t>ОГСЭ.01</t>
  </si>
  <si>
    <t>Основы философии</t>
  </si>
  <si>
    <t>ПОД</t>
  </si>
  <si>
    <t>Предлагаемые ОД</t>
  </si>
  <si>
    <t>ОГСЭ.02</t>
  </si>
  <si>
    <t>ОГСЭ.03</t>
  </si>
  <si>
    <t>ОГСЭ.04</t>
  </si>
  <si>
    <t>ЕН.00</t>
  </si>
  <si>
    <t>Математический и общий естественнонаучный учебный цикл</t>
  </si>
  <si>
    <t>ЕН.01</t>
  </si>
  <si>
    <t>Математика</t>
  </si>
  <si>
    <t>ЕН.02</t>
  </si>
  <si>
    <t>ПП.00</t>
  </si>
  <si>
    <t>Профессиональный учебный цикл</t>
  </si>
  <si>
    <t xml:space="preserve">Общепрофессиональные дисциплины </t>
  </si>
  <si>
    <r>
      <t>Консультации</t>
    </r>
    <r>
      <rPr>
        <sz val="10"/>
        <rFont val="Times New Roman"/>
        <family val="1"/>
        <charset val="204"/>
      </rPr>
      <t xml:space="preserve"> 4 часа на одного обучающегося в год </t>
    </r>
  </si>
  <si>
    <t>ПДП</t>
  </si>
  <si>
    <t>Преддипломная практика</t>
  </si>
  <si>
    <t>1.1. Дипломный проект</t>
  </si>
  <si>
    <t>1. Программа базовой подготовки:</t>
  </si>
  <si>
    <t>Выполнение дипломного проекта с "___"  по "___"</t>
  </si>
  <si>
    <t>Защита дипломного проекта с "___" по "___"</t>
  </si>
  <si>
    <t>1.2. Государственный экзамен _________________</t>
  </si>
  <si>
    <t>Инженерная графика</t>
  </si>
  <si>
    <t>Техническая механика</t>
  </si>
  <si>
    <t>Электротехника</t>
  </si>
  <si>
    <t>Электроника и микропроцессорная техника</t>
  </si>
  <si>
    <t>Материаловедение</t>
  </si>
  <si>
    <t>Метрология, стандартизация и сертификация</t>
  </si>
  <si>
    <t>Железные дороги</t>
  </si>
  <si>
    <t>Эксплуатация и техническое обслуживание подвижного состава</t>
  </si>
  <si>
    <t>Конструкция, техническое обслуживание и ремонт подвижного состава</t>
  </si>
  <si>
    <t>МДК.01.02</t>
  </si>
  <si>
    <t>Эксплуатация подвижного состава и обеспечение безопасности движения поездов</t>
  </si>
  <si>
    <t>Организация деятельности коллектива исполнителей</t>
  </si>
  <si>
    <t>Организация работы и управление подразделением организации</t>
  </si>
  <si>
    <t>Участие в конструкторско-технологической деятельности</t>
  </si>
  <si>
    <t>Разработка технологических процессов, технической и технологической документации</t>
  </si>
  <si>
    <t>Обществозщнание (включая экономику и право)</t>
  </si>
  <si>
    <t>ОУД.03</t>
  </si>
  <si>
    <t>Вариативная часть</t>
  </si>
  <si>
    <t>ОП.10</t>
  </si>
  <si>
    <t>Основы предпринимательства</t>
  </si>
  <si>
    <t>ОП.11</t>
  </si>
  <si>
    <t>Слесарное дело</t>
  </si>
  <si>
    <t>ОП.12</t>
  </si>
  <si>
    <t>Информационное обеспечение профессиональной деятельности</t>
  </si>
  <si>
    <t>МДК.01.03</t>
  </si>
  <si>
    <t>Электроснабжение электроподвижного состава</t>
  </si>
  <si>
    <t>МДК.04.02</t>
  </si>
  <si>
    <t>Выполнение работ по рабочей профессии - 23.01.09  "Машинист локомотива"</t>
  </si>
  <si>
    <t>Устройство, техническое обслуживание и ремонт узлов локомотива</t>
  </si>
  <si>
    <t>Управление и техническая эксплуатация локомотива</t>
  </si>
  <si>
    <t>-,Э</t>
  </si>
  <si>
    <t>-,ДЗ</t>
  </si>
  <si>
    <t>З,ДЗ</t>
  </si>
  <si>
    <t>ДЗ</t>
  </si>
  <si>
    <t>2/1/-</t>
  </si>
  <si>
    <t>-/1/-</t>
  </si>
  <si>
    <t>-,-,-,-,ДЗ</t>
  </si>
  <si>
    <t>З,З,З,З,ДЗ</t>
  </si>
  <si>
    <t>Э</t>
  </si>
  <si>
    <t>-/4/4</t>
  </si>
  <si>
    <t>-</t>
  </si>
  <si>
    <t>-/3/-</t>
  </si>
  <si>
    <t>2/9/-</t>
  </si>
  <si>
    <t>Э(к)</t>
  </si>
  <si>
    <t>Э(ком)</t>
  </si>
  <si>
    <t>1/2/-</t>
  </si>
  <si>
    <t>8/8/-</t>
  </si>
  <si>
    <t>10/17/-</t>
  </si>
  <si>
    <t>1/8/1</t>
  </si>
  <si>
    <t>3/10/1</t>
  </si>
  <si>
    <t>1/1/-</t>
  </si>
  <si>
    <t>14/33/4</t>
  </si>
  <si>
    <t>6 нед.</t>
  </si>
  <si>
    <t>4 нед.</t>
  </si>
  <si>
    <t xml:space="preserve">ОУД.02 </t>
  </si>
  <si>
    <t>Литература</t>
  </si>
  <si>
    <t xml:space="preserve">Русский язык </t>
  </si>
  <si>
    <t>ОУД.09</t>
  </si>
  <si>
    <t>ОУД.14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</si>
</sst>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10" fillId="0" borderId="0" xfId="0" applyFont="1"/>
    <xf numFmtId="0" fontId="3" fillId="2" borderId="8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0" fontId="0" fillId="2" borderId="0" xfId="0" applyFill="1"/>
    <xf numFmtId="0" fontId="3" fillId="2" borderId="4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 wrapText="1"/>
    </xf>
    <xf numFmtId="0" fontId="9" fillId="2" borderId="1" xfId="0" applyFont="1" applyFill="1" applyBorder="1"/>
    <xf numFmtId="0" fontId="14" fillId="2" borderId="0" xfId="0" applyFont="1" applyFill="1"/>
    <xf numFmtId="0" fontId="7" fillId="2" borderId="12" xfId="0" applyFont="1" applyFill="1" applyBorder="1" applyAlignment="1"/>
    <xf numFmtId="0" fontId="7" fillId="2" borderId="0" xfId="0" applyFont="1" applyFill="1" applyBorder="1" applyAlignment="1"/>
    <xf numFmtId="0" fontId="2" fillId="2" borderId="0" xfId="0" applyFont="1" applyFill="1" applyBorder="1" applyAlignment="1"/>
    <xf numFmtId="0" fontId="0" fillId="2" borderId="12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14" fillId="2" borderId="10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14" fillId="2" borderId="0" xfId="0" applyFont="1" applyFill="1" applyAlignment="1">
      <alignment vertical="top"/>
    </xf>
    <xf numFmtId="0" fontId="0" fillId="3" borderId="0" xfId="0" applyFill="1"/>
    <xf numFmtId="0" fontId="1" fillId="3" borderId="0" xfId="0" applyFont="1" applyFill="1"/>
    <xf numFmtId="0" fontId="11" fillId="4" borderId="0" xfId="0" applyFont="1" applyFill="1"/>
    <xf numFmtId="0" fontId="2" fillId="5" borderId="4" xfId="0" applyFont="1" applyFill="1" applyBorder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8" xfId="0" applyFont="1" applyFill="1" applyBorder="1" applyAlignment="1">
      <alignment horizontal="center" wrapText="1"/>
    </xf>
    <xf numFmtId="0" fontId="0" fillId="5" borderId="0" xfId="0" applyFill="1"/>
    <xf numFmtId="0" fontId="4" fillId="2" borderId="8" xfId="0" applyFont="1" applyFill="1" applyBorder="1" applyAlignment="1">
      <alignment wrapText="1"/>
    </xf>
    <xf numFmtId="0" fontId="8" fillId="2" borderId="8" xfId="0" applyFont="1" applyFill="1" applyBorder="1" applyAlignment="1">
      <alignment horizontal="center"/>
    </xf>
    <xf numFmtId="0" fontId="1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top" wrapText="1"/>
    </xf>
    <xf numFmtId="0" fontId="0" fillId="2" borderId="1" xfId="0" applyFill="1" applyBorder="1"/>
    <xf numFmtId="0" fontId="0" fillId="6" borderId="0" xfId="0" applyFill="1"/>
    <xf numFmtId="0" fontId="9" fillId="0" borderId="4" xfId="0" applyFont="1" applyBorder="1" applyAlignment="1">
      <alignment horizontal="center" vertical="top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vertical="top"/>
    </xf>
    <xf numFmtId="0" fontId="9" fillId="2" borderId="5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vertical="top" wrapText="1"/>
    </xf>
    <xf numFmtId="0" fontId="15" fillId="2" borderId="10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" xfId="0" applyFont="1" applyBorder="1" applyAlignment="1">
      <alignment horizontal="center" vertical="top"/>
    </xf>
    <xf numFmtId="0" fontId="16" fillId="0" borderId="5" xfId="0" applyFont="1" applyBorder="1" applyAlignment="1">
      <alignment horizontal="center" vertical="top"/>
    </xf>
    <xf numFmtId="0" fontId="3" fillId="2" borderId="7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vertical="top"/>
    </xf>
    <xf numFmtId="49" fontId="17" fillId="3" borderId="8" xfId="0" applyNumberFormat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2" borderId="19" xfId="0" applyFill="1" applyBorder="1" applyAlignment="1">
      <alignment vertical="top" wrapText="1"/>
    </xf>
    <xf numFmtId="0" fontId="3" fillId="2" borderId="4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wrapText="1"/>
    </xf>
    <xf numFmtId="0" fontId="2" fillId="7" borderId="8" xfId="0" applyFont="1" applyFill="1" applyBorder="1" applyAlignment="1">
      <alignment wrapText="1"/>
    </xf>
    <xf numFmtId="0" fontId="13" fillId="7" borderId="1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9" fontId="17" fillId="2" borderId="1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left" wrapText="1"/>
    </xf>
    <xf numFmtId="0" fontId="0" fillId="0" borderId="0" xfId="0" applyBorder="1"/>
    <xf numFmtId="0" fontId="4" fillId="2" borderId="10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14" xfId="0" applyFont="1" applyFill="1" applyBorder="1" applyAlignment="1">
      <alignment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0" fillId="2" borderId="15" xfId="0" applyFill="1" applyBorder="1"/>
    <xf numFmtId="0" fontId="9" fillId="2" borderId="15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2" fillId="8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wrapText="1"/>
    </xf>
    <xf numFmtId="0" fontId="2" fillId="9" borderId="8" xfId="0" applyFont="1" applyFill="1" applyBorder="1" applyAlignment="1">
      <alignment wrapText="1"/>
    </xf>
    <xf numFmtId="49" fontId="17" fillId="9" borderId="8" xfId="0" applyNumberFormat="1" applyFont="1" applyFill="1" applyBorder="1" applyAlignment="1">
      <alignment horizontal="center" wrapText="1"/>
    </xf>
    <xf numFmtId="0" fontId="2" fillId="9" borderId="8" xfId="0" applyFont="1" applyFill="1" applyBorder="1" applyAlignment="1">
      <alignment horizontal="center" wrapText="1"/>
    </xf>
    <xf numFmtId="0" fontId="0" fillId="9" borderId="0" xfId="0" applyFill="1"/>
    <xf numFmtId="0" fontId="17" fillId="9" borderId="8" xfId="0" applyFont="1" applyFill="1" applyBorder="1" applyAlignment="1">
      <alignment horizontal="center" wrapText="1"/>
    </xf>
    <xf numFmtId="0" fontId="1" fillId="9" borderId="0" xfId="0" applyFont="1" applyFill="1"/>
    <xf numFmtId="0" fontId="3" fillId="4" borderId="4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2" fillId="4" borderId="8" xfId="0" applyFont="1" applyFill="1" applyBorder="1" applyAlignment="1">
      <alignment horizontal="center" wrapText="1"/>
    </xf>
    <xf numFmtId="0" fontId="0" fillId="4" borderId="0" xfId="0" applyFill="1"/>
    <xf numFmtId="0" fontId="3" fillId="4" borderId="8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wrapText="1"/>
    </xf>
    <xf numFmtId="0" fontId="3" fillId="3" borderId="1" xfId="0" applyFont="1" applyFill="1" applyBorder="1" applyAlignment="1">
      <alignment horizontal="right" wrapText="1"/>
    </xf>
    <xf numFmtId="0" fontId="3" fillId="3" borderId="8" xfId="0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/>
    </xf>
    <xf numFmtId="49" fontId="16" fillId="8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49" fontId="15" fillId="5" borderId="8" xfId="0" applyNumberFormat="1" applyFont="1" applyFill="1" applyBorder="1" applyAlignment="1">
      <alignment horizontal="center" wrapText="1"/>
    </xf>
    <xf numFmtId="49" fontId="13" fillId="2" borderId="8" xfId="0" applyNumberFormat="1" applyFont="1" applyFill="1" applyBorder="1" applyAlignment="1">
      <alignment horizontal="center"/>
    </xf>
    <xf numFmtId="0" fontId="16" fillId="9" borderId="8" xfId="0" applyFont="1" applyFill="1" applyBorder="1" applyAlignment="1">
      <alignment horizontal="center"/>
    </xf>
    <xf numFmtId="49" fontId="16" fillId="9" borderId="8" xfId="0" applyNumberFormat="1" applyFont="1" applyFill="1" applyBorder="1" applyAlignment="1">
      <alignment horizontal="center"/>
    </xf>
    <xf numFmtId="49" fontId="16" fillId="4" borderId="1" xfId="0" applyNumberFormat="1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 wrapText="1"/>
    </xf>
    <xf numFmtId="0" fontId="2" fillId="2" borderId="12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7" fillId="0" borderId="1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13" fillId="0" borderId="11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showGridLines="0" tabSelected="1" view="pageBreakPreview" zoomScaleSheetLayoutView="100" workbookViewId="0">
      <selection activeCell="N48" sqref="N48"/>
    </sheetView>
  </sheetViews>
  <sheetFormatPr defaultRowHeight="15"/>
  <cols>
    <col min="1" max="1" width="14" customWidth="1"/>
    <col min="2" max="2" width="31.42578125" customWidth="1"/>
    <col min="3" max="3" width="14" customWidth="1"/>
    <col min="4" max="4" width="8.42578125" customWidth="1"/>
    <col min="5" max="5" width="5.5703125" customWidth="1"/>
    <col min="6" max="6" width="7.42578125" customWidth="1"/>
    <col min="7" max="7" width="13.85546875" style="82" customWidth="1"/>
    <col min="8" max="8" width="9.7109375" style="82" customWidth="1"/>
    <col min="9" max="9" width="7.42578125" style="15" customWidth="1"/>
    <col min="10" max="10" width="6.7109375" style="15" customWidth="1"/>
    <col min="11" max="11" width="6.85546875" style="15" customWidth="1"/>
    <col min="12" max="12" width="5.85546875" style="15" customWidth="1"/>
    <col min="13" max="13" width="6.7109375" style="25" customWidth="1"/>
    <col min="14" max="14" width="7.42578125" style="25" customWidth="1"/>
    <col min="15" max="15" width="6.140625" style="63" customWidth="1"/>
    <col min="16" max="16" width="6.42578125" style="63" customWidth="1"/>
  </cols>
  <sheetData>
    <row r="1" spans="1:16" ht="18.75">
      <c r="A1" s="8" t="s">
        <v>54</v>
      </c>
    </row>
    <row r="2" spans="1:16" ht="4.5" customHeight="1" thickBot="1"/>
    <row r="3" spans="1:16" ht="30" customHeight="1">
      <c r="A3" s="161" t="s">
        <v>0</v>
      </c>
      <c r="B3" s="1"/>
      <c r="C3" s="162" t="s">
        <v>92</v>
      </c>
      <c r="D3" s="165" t="s">
        <v>2</v>
      </c>
      <c r="E3" s="166"/>
      <c r="F3" s="166"/>
      <c r="G3" s="166"/>
      <c r="H3" s="90"/>
      <c r="I3" s="171" t="s">
        <v>58</v>
      </c>
      <c r="J3" s="172"/>
      <c r="K3" s="172"/>
      <c r="L3" s="172"/>
      <c r="M3" s="172"/>
      <c r="N3" s="172"/>
      <c r="O3" s="64"/>
      <c r="P3" s="70"/>
    </row>
    <row r="4" spans="1:16" ht="15" customHeight="1">
      <c r="A4" s="147"/>
      <c r="B4" s="2"/>
      <c r="C4" s="163"/>
      <c r="D4" s="167"/>
      <c r="E4" s="168"/>
      <c r="F4" s="168"/>
      <c r="G4" s="168"/>
      <c r="H4" s="88"/>
      <c r="I4" s="26"/>
      <c r="J4" s="27"/>
      <c r="K4" s="27"/>
      <c r="L4" s="27"/>
      <c r="M4" s="28"/>
      <c r="N4" s="28"/>
      <c r="O4" s="65"/>
      <c r="P4" s="57"/>
    </row>
    <row r="5" spans="1:16">
      <c r="A5" s="147"/>
      <c r="B5" s="2"/>
      <c r="C5" s="163"/>
      <c r="D5" s="167"/>
      <c r="E5" s="168"/>
      <c r="F5" s="168"/>
      <c r="G5" s="168"/>
      <c r="H5" s="88"/>
      <c r="I5" s="29"/>
      <c r="J5" s="30"/>
      <c r="K5" s="91"/>
      <c r="L5" s="30"/>
      <c r="M5" s="31"/>
      <c r="N5" s="49"/>
      <c r="O5" s="65"/>
      <c r="P5" s="57"/>
    </row>
    <row r="6" spans="1:16" ht="15.75" thickBot="1">
      <c r="A6" s="147"/>
      <c r="B6" s="2"/>
      <c r="C6" s="163"/>
      <c r="D6" s="169"/>
      <c r="E6" s="170"/>
      <c r="F6" s="170"/>
      <c r="G6" s="170"/>
      <c r="H6" s="89"/>
      <c r="I6" s="32"/>
      <c r="J6" s="33"/>
      <c r="K6" s="33"/>
      <c r="L6" s="33"/>
      <c r="M6" s="34"/>
      <c r="N6" s="34"/>
      <c r="O6" s="66"/>
      <c r="P6" s="71"/>
    </row>
    <row r="7" spans="1:16" ht="29.25" customHeight="1" thickBot="1">
      <c r="A7" s="147"/>
      <c r="B7" s="2"/>
      <c r="C7" s="163"/>
      <c r="D7" s="161" t="s">
        <v>3</v>
      </c>
      <c r="E7" s="161" t="s">
        <v>4</v>
      </c>
      <c r="F7" s="181" t="s">
        <v>5</v>
      </c>
      <c r="G7" s="182"/>
      <c r="H7" s="183"/>
      <c r="I7" s="173" t="s">
        <v>6</v>
      </c>
      <c r="J7" s="174"/>
      <c r="K7" s="173" t="s">
        <v>7</v>
      </c>
      <c r="L7" s="174"/>
      <c r="M7" s="173" t="s">
        <v>8</v>
      </c>
      <c r="N7" s="175"/>
      <c r="O7" s="145" t="s">
        <v>87</v>
      </c>
      <c r="P7" s="146"/>
    </row>
    <row r="8" spans="1:16" ht="38.25">
      <c r="A8" s="147"/>
      <c r="B8" s="2" t="s">
        <v>1</v>
      </c>
      <c r="C8" s="163"/>
      <c r="D8" s="147"/>
      <c r="E8" s="147"/>
      <c r="F8" s="162" t="s">
        <v>33</v>
      </c>
      <c r="G8" s="176" t="s">
        <v>9</v>
      </c>
      <c r="H8" s="176" t="s">
        <v>93</v>
      </c>
      <c r="I8" s="35" t="s">
        <v>34</v>
      </c>
      <c r="J8" s="35" t="s">
        <v>35</v>
      </c>
      <c r="K8" s="35" t="s">
        <v>36</v>
      </c>
      <c r="L8" s="35" t="s">
        <v>37</v>
      </c>
      <c r="M8" s="35" t="s">
        <v>38</v>
      </c>
      <c r="N8" s="50" t="s">
        <v>39</v>
      </c>
      <c r="O8" s="67" t="s">
        <v>88</v>
      </c>
      <c r="P8" s="72" t="s">
        <v>89</v>
      </c>
    </row>
    <row r="9" spans="1:16">
      <c r="A9" s="147"/>
      <c r="B9" s="3"/>
      <c r="C9" s="163"/>
      <c r="D9" s="147"/>
      <c r="E9" s="147"/>
      <c r="F9" s="163"/>
      <c r="G9" s="177"/>
      <c r="H9" s="179"/>
      <c r="I9" s="35"/>
      <c r="J9" s="35"/>
      <c r="K9" s="35"/>
      <c r="L9" s="35"/>
      <c r="M9" s="35"/>
      <c r="N9" s="50"/>
      <c r="O9" s="68"/>
      <c r="P9" s="57"/>
    </row>
    <row r="10" spans="1:16">
      <c r="A10" s="147"/>
      <c r="B10" s="3"/>
      <c r="C10" s="163"/>
      <c r="D10" s="147"/>
      <c r="E10" s="147"/>
      <c r="F10" s="163"/>
      <c r="G10" s="177"/>
      <c r="H10" s="179"/>
      <c r="I10" s="35">
        <v>17</v>
      </c>
      <c r="J10" s="35">
        <v>22</v>
      </c>
      <c r="K10" s="35">
        <v>16</v>
      </c>
      <c r="L10" s="35">
        <v>23</v>
      </c>
      <c r="M10" s="35">
        <v>17</v>
      </c>
      <c r="N10" s="50">
        <v>23</v>
      </c>
      <c r="O10" s="53">
        <v>16</v>
      </c>
      <c r="P10" s="57">
        <v>14</v>
      </c>
    </row>
    <row r="11" spans="1:16" ht="29.25" customHeight="1" thickBot="1">
      <c r="A11" s="148"/>
      <c r="B11" s="4"/>
      <c r="C11" s="164"/>
      <c r="D11" s="148"/>
      <c r="E11" s="148"/>
      <c r="F11" s="164"/>
      <c r="G11" s="178"/>
      <c r="H11" s="180"/>
      <c r="I11" s="36" t="s">
        <v>10</v>
      </c>
      <c r="J11" s="36" t="s">
        <v>10</v>
      </c>
      <c r="K11" s="36" t="s">
        <v>10</v>
      </c>
      <c r="L11" s="36" t="s">
        <v>10</v>
      </c>
      <c r="M11" s="36" t="s">
        <v>10</v>
      </c>
      <c r="N11" s="51" t="s">
        <v>10</v>
      </c>
      <c r="O11" s="56" t="s">
        <v>10</v>
      </c>
      <c r="P11" s="58" t="s">
        <v>10</v>
      </c>
    </row>
    <row r="12" spans="1:16" ht="16.5" customHeight="1" thickBot="1">
      <c r="A12" s="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14">
        <v>9</v>
      </c>
      <c r="J12" s="14">
        <v>10</v>
      </c>
      <c r="K12" s="14">
        <v>11</v>
      </c>
      <c r="L12" s="14">
        <v>12</v>
      </c>
      <c r="M12" s="14">
        <v>13</v>
      </c>
      <c r="N12" s="10">
        <v>14</v>
      </c>
      <c r="O12" s="59">
        <v>15</v>
      </c>
      <c r="P12" s="61">
        <v>16</v>
      </c>
    </row>
    <row r="13" spans="1:16" s="40" customFormat="1" ht="16.5" thickBot="1">
      <c r="A13" s="116" t="s">
        <v>11</v>
      </c>
      <c r="B13" s="117" t="s">
        <v>12</v>
      </c>
      <c r="C13" s="118" t="s">
        <v>168</v>
      </c>
      <c r="D13" s="119">
        <f t="shared" ref="D13:D14" si="0">E13+F13</f>
        <v>2085</v>
      </c>
      <c r="E13" s="119">
        <f t="shared" ref="E13:P13" si="1">E14+E25+E29</f>
        <v>681</v>
      </c>
      <c r="F13" s="119">
        <f t="shared" si="1"/>
        <v>1404</v>
      </c>
      <c r="G13" s="119">
        <f t="shared" si="1"/>
        <v>549</v>
      </c>
      <c r="H13" s="119">
        <f t="shared" si="1"/>
        <v>0</v>
      </c>
      <c r="I13" s="119">
        <f t="shared" si="1"/>
        <v>612</v>
      </c>
      <c r="J13" s="119">
        <f t="shared" si="1"/>
        <v>792</v>
      </c>
      <c r="K13" s="119">
        <f t="shared" si="1"/>
        <v>0</v>
      </c>
      <c r="L13" s="119">
        <f t="shared" si="1"/>
        <v>0</v>
      </c>
      <c r="M13" s="119">
        <f t="shared" si="1"/>
        <v>0</v>
      </c>
      <c r="N13" s="119">
        <f t="shared" si="1"/>
        <v>0</v>
      </c>
      <c r="O13" s="119">
        <f t="shared" si="1"/>
        <v>0</v>
      </c>
      <c r="P13" s="119">
        <f t="shared" si="1"/>
        <v>0</v>
      </c>
    </row>
    <row r="14" spans="1:16" s="46" customFormat="1" ht="15.75" thickBot="1">
      <c r="A14" s="43" t="s">
        <v>80</v>
      </c>
      <c r="B14" s="44" t="s">
        <v>81</v>
      </c>
      <c r="C14" s="134" t="s">
        <v>167</v>
      </c>
      <c r="D14" s="114">
        <f t="shared" si="0"/>
        <v>1315</v>
      </c>
      <c r="E14" s="45">
        <f t="shared" ref="E14:P14" si="2">SUM(E15:E24)</f>
        <v>435</v>
      </c>
      <c r="F14" s="45">
        <f t="shared" si="2"/>
        <v>880</v>
      </c>
      <c r="G14" s="45">
        <f t="shared" si="2"/>
        <v>392</v>
      </c>
      <c r="H14" s="45">
        <f t="shared" si="2"/>
        <v>0</v>
      </c>
      <c r="I14" s="45">
        <f t="shared" si="2"/>
        <v>405</v>
      </c>
      <c r="J14" s="45">
        <f t="shared" si="2"/>
        <v>475</v>
      </c>
      <c r="K14" s="45">
        <f t="shared" si="2"/>
        <v>0</v>
      </c>
      <c r="L14" s="45">
        <f t="shared" si="2"/>
        <v>0</v>
      </c>
      <c r="M14" s="45">
        <f t="shared" si="2"/>
        <v>0</v>
      </c>
      <c r="N14" s="60">
        <f t="shared" si="2"/>
        <v>0</v>
      </c>
      <c r="O14" s="60">
        <f t="shared" si="2"/>
        <v>0</v>
      </c>
      <c r="P14" s="52">
        <f t="shared" si="2"/>
        <v>0</v>
      </c>
    </row>
    <row r="15" spans="1:16" s="15" customFormat="1" ht="16.5" customHeight="1" thickBot="1">
      <c r="A15" s="16" t="s">
        <v>59</v>
      </c>
      <c r="B15" s="17" t="s">
        <v>175</v>
      </c>
      <c r="C15" s="131" t="s">
        <v>149</v>
      </c>
      <c r="D15" s="14">
        <f>E15+F15</f>
        <v>117</v>
      </c>
      <c r="E15" s="9">
        <v>39</v>
      </c>
      <c r="F15" s="113">
        <f>SUM(I15:P15)</f>
        <v>78</v>
      </c>
      <c r="G15" s="9">
        <v>70</v>
      </c>
      <c r="H15" s="9"/>
      <c r="I15" s="9">
        <v>34</v>
      </c>
      <c r="J15" s="9">
        <v>44</v>
      </c>
      <c r="K15" s="9"/>
      <c r="L15" s="9"/>
      <c r="M15" s="9"/>
      <c r="N15" s="19"/>
      <c r="O15" s="21"/>
      <c r="P15" s="73"/>
    </row>
    <row r="16" spans="1:16" s="15" customFormat="1" ht="16.5" customHeight="1" thickBot="1">
      <c r="A16" s="16" t="s">
        <v>173</v>
      </c>
      <c r="B16" s="17" t="s">
        <v>174</v>
      </c>
      <c r="C16" s="131" t="s">
        <v>150</v>
      </c>
      <c r="D16" s="14">
        <f t="shared" ref="D16:D72" si="3">E16+F16</f>
        <v>175</v>
      </c>
      <c r="E16" s="9">
        <v>58</v>
      </c>
      <c r="F16" s="113">
        <f t="shared" ref="F16:F38" si="4">SUM(I16:P16)</f>
        <v>117</v>
      </c>
      <c r="G16" s="9">
        <v>71</v>
      </c>
      <c r="H16" s="9"/>
      <c r="I16" s="9">
        <v>51</v>
      </c>
      <c r="J16" s="9">
        <v>66</v>
      </c>
      <c r="K16" s="9"/>
      <c r="L16" s="9"/>
      <c r="M16" s="9"/>
      <c r="N16" s="19"/>
      <c r="O16" s="21"/>
      <c r="P16" s="73"/>
    </row>
    <row r="17" spans="1:16" s="15" customFormat="1" ht="21" customHeight="1" thickBot="1">
      <c r="A17" s="16" t="s">
        <v>135</v>
      </c>
      <c r="B17" s="17" t="s">
        <v>40</v>
      </c>
      <c r="C17" s="131" t="s">
        <v>150</v>
      </c>
      <c r="D17" s="14">
        <f t="shared" si="3"/>
        <v>175</v>
      </c>
      <c r="E17" s="9">
        <v>58</v>
      </c>
      <c r="F17" s="113">
        <f t="shared" si="4"/>
        <v>117</v>
      </c>
      <c r="G17" s="9">
        <v>71</v>
      </c>
      <c r="H17" s="9"/>
      <c r="I17" s="9">
        <v>73</v>
      </c>
      <c r="J17" s="9">
        <v>44</v>
      </c>
      <c r="K17" s="9"/>
      <c r="L17" s="9"/>
      <c r="M17" s="9"/>
      <c r="N17" s="19"/>
      <c r="O17" s="21"/>
      <c r="P17" s="73"/>
    </row>
    <row r="18" spans="1:16" s="15" customFormat="1" ht="21" customHeight="1" thickBot="1">
      <c r="A18" s="16" t="s">
        <v>60</v>
      </c>
      <c r="B18" s="17" t="s">
        <v>41</v>
      </c>
      <c r="C18" s="131" t="s">
        <v>150</v>
      </c>
      <c r="D18" s="14">
        <f t="shared" si="3"/>
        <v>175</v>
      </c>
      <c r="E18" s="9">
        <v>58</v>
      </c>
      <c r="F18" s="113">
        <f t="shared" si="4"/>
        <v>117</v>
      </c>
      <c r="G18" s="9">
        <v>10</v>
      </c>
      <c r="H18" s="9"/>
      <c r="I18" s="9">
        <v>47</v>
      </c>
      <c r="J18" s="9">
        <v>70</v>
      </c>
      <c r="K18" s="9"/>
      <c r="L18" s="9"/>
      <c r="M18" s="9"/>
      <c r="N18" s="19"/>
      <c r="O18" s="21"/>
      <c r="P18" s="73"/>
    </row>
    <row r="19" spans="1:16" s="15" customFormat="1" ht="21" customHeight="1" thickBot="1">
      <c r="A19" s="16" t="s">
        <v>61</v>
      </c>
      <c r="B19" s="99" t="s">
        <v>22</v>
      </c>
      <c r="C19" s="131" t="s">
        <v>151</v>
      </c>
      <c r="D19" s="14">
        <f t="shared" si="3"/>
        <v>175</v>
      </c>
      <c r="E19" s="9">
        <v>58</v>
      </c>
      <c r="F19" s="113">
        <f t="shared" si="4"/>
        <v>117</v>
      </c>
      <c r="G19" s="9">
        <v>110</v>
      </c>
      <c r="H19" s="9"/>
      <c r="I19" s="9">
        <v>51</v>
      </c>
      <c r="J19" s="9">
        <v>66</v>
      </c>
      <c r="K19" s="9"/>
      <c r="L19" s="9"/>
      <c r="M19" s="9"/>
      <c r="N19" s="19"/>
      <c r="O19" s="21"/>
      <c r="P19" s="73"/>
    </row>
    <row r="20" spans="1:16" s="15" customFormat="1" ht="21" customHeight="1" thickBot="1">
      <c r="A20" s="16" t="s">
        <v>62</v>
      </c>
      <c r="B20" s="17" t="s">
        <v>42</v>
      </c>
      <c r="C20" s="131" t="s">
        <v>150</v>
      </c>
      <c r="D20" s="14">
        <f t="shared" si="3"/>
        <v>105</v>
      </c>
      <c r="E20" s="9">
        <v>35</v>
      </c>
      <c r="F20" s="113">
        <f t="shared" si="4"/>
        <v>70</v>
      </c>
      <c r="G20" s="9">
        <v>12</v>
      </c>
      <c r="H20" s="9"/>
      <c r="I20" s="9">
        <v>34</v>
      </c>
      <c r="J20" s="9">
        <v>36</v>
      </c>
      <c r="K20" s="9"/>
      <c r="L20" s="9"/>
      <c r="M20" s="9"/>
      <c r="N20" s="19"/>
      <c r="O20" s="21"/>
      <c r="P20" s="73"/>
    </row>
    <row r="21" spans="1:16" s="15" customFormat="1" ht="21" customHeight="1" thickBot="1">
      <c r="A21" s="16" t="s">
        <v>63</v>
      </c>
      <c r="B21" s="17" t="s">
        <v>67</v>
      </c>
      <c r="C21" s="131" t="s">
        <v>150</v>
      </c>
      <c r="D21" s="14">
        <f t="shared" si="3"/>
        <v>117</v>
      </c>
      <c r="E21" s="9">
        <v>39</v>
      </c>
      <c r="F21" s="113">
        <f t="shared" si="4"/>
        <v>78</v>
      </c>
      <c r="G21" s="9">
        <v>22</v>
      </c>
      <c r="H21" s="9"/>
      <c r="I21" s="9">
        <v>34</v>
      </c>
      <c r="J21" s="9">
        <v>44</v>
      </c>
      <c r="K21" s="9"/>
      <c r="L21" s="9"/>
      <c r="M21" s="9"/>
      <c r="N21" s="19"/>
      <c r="O21" s="21"/>
      <c r="P21" s="73"/>
    </row>
    <row r="22" spans="1:16" s="15" customFormat="1" ht="26.25" customHeight="1" thickBot="1">
      <c r="A22" s="16" t="s">
        <v>65</v>
      </c>
      <c r="B22" s="112" t="s">
        <v>134</v>
      </c>
      <c r="C22" s="131" t="s">
        <v>150</v>
      </c>
      <c r="D22" s="14">
        <f t="shared" si="3"/>
        <v>162</v>
      </c>
      <c r="E22" s="9">
        <v>54</v>
      </c>
      <c r="F22" s="113">
        <f t="shared" si="4"/>
        <v>108</v>
      </c>
      <c r="G22" s="9">
        <v>12</v>
      </c>
      <c r="H22" s="9"/>
      <c r="I22" s="9">
        <v>42</v>
      </c>
      <c r="J22" s="9">
        <v>66</v>
      </c>
      <c r="K22" s="9"/>
      <c r="L22" s="9"/>
      <c r="M22" s="9"/>
      <c r="N22" s="19"/>
      <c r="O22" s="21"/>
      <c r="P22" s="73"/>
    </row>
    <row r="23" spans="1:16" s="15" customFormat="1" ht="15.75" thickBot="1">
      <c r="A23" s="16" t="s">
        <v>176</v>
      </c>
      <c r="B23" s="17" t="s">
        <v>70</v>
      </c>
      <c r="C23" s="131" t="s">
        <v>152</v>
      </c>
      <c r="D23" s="14">
        <f t="shared" si="3"/>
        <v>57</v>
      </c>
      <c r="E23" s="9">
        <v>18</v>
      </c>
      <c r="F23" s="113">
        <v>39</v>
      </c>
      <c r="G23" s="9">
        <v>8</v>
      </c>
      <c r="H23" s="9"/>
      <c r="I23" s="9">
        <v>39</v>
      </c>
      <c r="J23" s="9"/>
      <c r="K23" s="9"/>
      <c r="L23" s="9"/>
      <c r="M23" s="9"/>
      <c r="N23" s="19"/>
      <c r="O23" s="21"/>
      <c r="P23" s="73"/>
    </row>
    <row r="24" spans="1:16" s="15" customFormat="1" ht="15.75" thickBot="1">
      <c r="A24" s="16" t="s">
        <v>68</v>
      </c>
      <c r="B24" s="17" t="s">
        <v>73</v>
      </c>
      <c r="C24" s="131" t="s">
        <v>159</v>
      </c>
      <c r="D24" s="14">
        <f t="shared" si="3"/>
        <v>57</v>
      </c>
      <c r="E24" s="9">
        <v>18</v>
      </c>
      <c r="F24" s="113">
        <v>39</v>
      </c>
      <c r="G24" s="9">
        <v>6</v>
      </c>
      <c r="H24" s="9"/>
      <c r="I24" s="9"/>
      <c r="J24" s="9">
        <v>39</v>
      </c>
      <c r="K24" s="9"/>
      <c r="L24" s="9"/>
      <c r="M24" s="9"/>
      <c r="N24" s="19"/>
      <c r="O24" s="21"/>
      <c r="P24" s="73"/>
    </row>
    <row r="25" spans="1:16" s="46" customFormat="1" ht="15.75" thickBot="1">
      <c r="A25" s="43" t="s">
        <v>82</v>
      </c>
      <c r="B25" s="44" t="s">
        <v>83</v>
      </c>
      <c r="C25" s="132" t="s">
        <v>153</v>
      </c>
      <c r="D25" s="114">
        <f t="shared" si="3"/>
        <v>715</v>
      </c>
      <c r="E25" s="45">
        <f>SUM(E26:E28)</f>
        <v>227</v>
      </c>
      <c r="F25" s="45">
        <f>SUM(F26:F28)</f>
        <v>488</v>
      </c>
      <c r="G25" s="45">
        <f t="shared" ref="G25:P25" si="5">SUM(G26:G28)</f>
        <v>145</v>
      </c>
      <c r="H25" s="45">
        <f t="shared" si="5"/>
        <v>0</v>
      </c>
      <c r="I25" s="45">
        <f t="shared" si="5"/>
        <v>207</v>
      </c>
      <c r="J25" s="45">
        <f t="shared" si="5"/>
        <v>281</v>
      </c>
      <c r="K25" s="45">
        <f t="shared" si="5"/>
        <v>0</v>
      </c>
      <c r="L25" s="45">
        <f t="shared" si="5"/>
        <v>0</v>
      </c>
      <c r="M25" s="45">
        <f t="shared" si="5"/>
        <v>0</v>
      </c>
      <c r="N25" s="45">
        <f t="shared" si="5"/>
        <v>0</v>
      </c>
      <c r="O25" s="45">
        <f t="shared" si="5"/>
        <v>0</v>
      </c>
      <c r="P25" s="45">
        <f t="shared" si="5"/>
        <v>0</v>
      </c>
    </row>
    <row r="26" spans="1:16" s="15" customFormat="1" ht="28.5" customHeight="1" thickBot="1">
      <c r="A26" s="16" t="s">
        <v>69</v>
      </c>
      <c r="B26" s="17" t="s">
        <v>106</v>
      </c>
      <c r="C26" s="131" t="s">
        <v>149</v>
      </c>
      <c r="D26" s="14">
        <f t="shared" si="3"/>
        <v>351</v>
      </c>
      <c r="E26" s="9">
        <v>117</v>
      </c>
      <c r="F26" s="113">
        <f t="shared" si="4"/>
        <v>234</v>
      </c>
      <c r="G26" s="9">
        <v>60</v>
      </c>
      <c r="H26" s="9"/>
      <c r="I26" s="9">
        <v>85</v>
      </c>
      <c r="J26" s="9">
        <v>149</v>
      </c>
      <c r="K26" s="9"/>
      <c r="L26" s="9"/>
      <c r="M26" s="9"/>
      <c r="N26" s="19"/>
      <c r="O26" s="21"/>
      <c r="P26" s="73"/>
    </row>
    <row r="27" spans="1:16" s="15" customFormat="1" ht="18.75" customHeight="1" thickBot="1">
      <c r="A27" s="16" t="s">
        <v>71</v>
      </c>
      <c r="B27" s="17" t="s">
        <v>64</v>
      </c>
      <c r="C27" s="131" t="s">
        <v>150</v>
      </c>
      <c r="D27" s="14">
        <f t="shared" si="3"/>
        <v>150</v>
      </c>
      <c r="E27" s="9">
        <v>50</v>
      </c>
      <c r="F27" s="113">
        <f t="shared" si="4"/>
        <v>100</v>
      </c>
      <c r="G27" s="9">
        <v>55</v>
      </c>
      <c r="H27" s="9"/>
      <c r="I27" s="9">
        <v>34</v>
      </c>
      <c r="J27" s="9">
        <v>66</v>
      </c>
      <c r="K27" s="9"/>
      <c r="L27" s="9"/>
      <c r="M27" s="9"/>
      <c r="N27" s="19"/>
      <c r="O27" s="21"/>
      <c r="P27" s="73"/>
    </row>
    <row r="28" spans="1:16" s="15" customFormat="1" ht="18.75" customHeight="1" thickBot="1">
      <c r="A28" s="16" t="s">
        <v>72</v>
      </c>
      <c r="B28" s="17" t="s">
        <v>66</v>
      </c>
      <c r="C28" s="131" t="s">
        <v>149</v>
      </c>
      <c r="D28" s="14">
        <f t="shared" si="3"/>
        <v>214</v>
      </c>
      <c r="E28" s="9">
        <v>60</v>
      </c>
      <c r="F28" s="113">
        <f t="shared" si="4"/>
        <v>154</v>
      </c>
      <c r="G28" s="9">
        <v>30</v>
      </c>
      <c r="H28" s="9"/>
      <c r="I28" s="9">
        <v>88</v>
      </c>
      <c r="J28" s="9">
        <v>66</v>
      </c>
      <c r="K28" s="9"/>
      <c r="L28" s="9"/>
      <c r="M28" s="9"/>
      <c r="N28" s="19"/>
      <c r="O28" s="21"/>
      <c r="P28" s="73"/>
    </row>
    <row r="29" spans="1:16" s="15" customFormat="1" ht="18.75" customHeight="1" thickBot="1">
      <c r="A29" s="43" t="s">
        <v>98</v>
      </c>
      <c r="B29" s="44" t="s">
        <v>99</v>
      </c>
      <c r="C29" s="133" t="s">
        <v>154</v>
      </c>
      <c r="D29" s="114">
        <f t="shared" si="3"/>
        <v>55</v>
      </c>
      <c r="E29" s="45">
        <f t="shared" ref="E29:P29" si="6">SUM(E30:E30)</f>
        <v>19</v>
      </c>
      <c r="F29" s="45">
        <f t="shared" si="6"/>
        <v>36</v>
      </c>
      <c r="G29" s="45">
        <f t="shared" si="6"/>
        <v>12</v>
      </c>
      <c r="H29" s="45">
        <f t="shared" si="6"/>
        <v>0</v>
      </c>
      <c r="I29" s="45">
        <f t="shared" si="6"/>
        <v>0</v>
      </c>
      <c r="J29" s="45">
        <f t="shared" si="6"/>
        <v>36</v>
      </c>
      <c r="K29" s="45">
        <f t="shared" si="6"/>
        <v>0</v>
      </c>
      <c r="L29" s="45">
        <f t="shared" si="6"/>
        <v>0</v>
      </c>
      <c r="M29" s="45">
        <f t="shared" si="6"/>
        <v>0</v>
      </c>
      <c r="N29" s="45">
        <f t="shared" si="6"/>
        <v>0</v>
      </c>
      <c r="O29" s="45">
        <f t="shared" si="6"/>
        <v>0</v>
      </c>
      <c r="P29" s="45">
        <f t="shared" si="6"/>
        <v>0</v>
      </c>
    </row>
    <row r="30" spans="1:16" s="15" customFormat="1" ht="18.75" customHeight="1" thickBot="1">
      <c r="A30" s="16" t="s">
        <v>177</v>
      </c>
      <c r="B30" s="17" t="s">
        <v>91</v>
      </c>
      <c r="C30" s="131" t="s">
        <v>150</v>
      </c>
      <c r="D30" s="14">
        <f t="shared" si="3"/>
        <v>55</v>
      </c>
      <c r="E30" s="9">
        <v>19</v>
      </c>
      <c r="F30" s="113">
        <f t="shared" si="4"/>
        <v>36</v>
      </c>
      <c r="G30" s="9">
        <v>12</v>
      </c>
      <c r="H30" s="9"/>
      <c r="I30" s="9"/>
      <c r="J30" s="9">
        <v>36</v>
      </c>
      <c r="K30" s="9"/>
      <c r="L30" s="9"/>
      <c r="M30" s="9"/>
      <c r="N30" s="19"/>
      <c r="O30" s="21"/>
      <c r="P30" s="73"/>
    </row>
    <row r="31" spans="1:16" s="120" customFormat="1" ht="27.75" customHeight="1" thickBot="1">
      <c r="A31" s="116" t="s">
        <v>94</v>
      </c>
      <c r="B31" s="117" t="s">
        <v>95</v>
      </c>
      <c r="C31" s="137" t="s">
        <v>158</v>
      </c>
      <c r="D31" s="119">
        <f t="shared" si="3"/>
        <v>660</v>
      </c>
      <c r="E31" s="119">
        <f t="shared" ref="E31" si="7">SUM(E32:E35)</f>
        <v>228</v>
      </c>
      <c r="F31" s="119">
        <f>SUM(F32:F35)</f>
        <v>432</v>
      </c>
      <c r="G31" s="119">
        <f t="shared" ref="G31:P31" si="8">SUM(G32:G35)</f>
        <v>334</v>
      </c>
      <c r="H31" s="119">
        <f t="shared" si="8"/>
        <v>0</v>
      </c>
      <c r="I31" s="119">
        <f t="shared" si="8"/>
        <v>0</v>
      </c>
      <c r="J31" s="119">
        <f t="shared" si="8"/>
        <v>0</v>
      </c>
      <c r="K31" s="119">
        <f t="shared" si="8"/>
        <v>112</v>
      </c>
      <c r="L31" s="119">
        <f t="shared" si="8"/>
        <v>128</v>
      </c>
      <c r="M31" s="119">
        <f t="shared" si="8"/>
        <v>64</v>
      </c>
      <c r="N31" s="119">
        <f t="shared" si="8"/>
        <v>44</v>
      </c>
      <c r="O31" s="119">
        <f t="shared" si="8"/>
        <v>84</v>
      </c>
      <c r="P31" s="119">
        <f t="shared" si="8"/>
        <v>0</v>
      </c>
    </row>
    <row r="32" spans="1:16" s="15" customFormat="1" ht="19.5" customHeight="1" thickBot="1">
      <c r="A32" s="16" t="s">
        <v>96</v>
      </c>
      <c r="B32" s="17" t="s">
        <v>97</v>
      </c>
      <c r="C32" s="131" t="s">
        <v>152</v>
      </c>
      <c r="D32" s="14">
        <f t="shared" si="3"/>
        <v>63</v>
      </c>
      <c r="E32" s="9">
        <v>15</v>
      </c>
      <c r="F32" s="113">
        <f t="shared" si="4"/>
        <v>48</v>
      </c>
      <c r="G32" s="9">
        <v>0</v>
      </c>
      <c r="H32" s="9"/>
      <c r="I32" s="9"/>
      <c r="J32" s="9"/>
      <c r="K32" s="9"/>
      <c r="L32" s="9">
        <v>48</v>
      </c>
      <c r="M32" s="9"/>
      <c r="N32" s="92"/>
      <c r="O32" s="87"/>
      <c r="P32" s="87"/>
    </row>
    <row r="33" spans="1:16" s="15" customFormat="1" ht="18" customHeight="1" thickBot="1">
      <c r="A33" s="16" t="s">
        <v>100</v>
      </c>
      <c r="B33" s="17" t="s">
        <v>41</v>
      </c>
      <c r="C33" s="131" t="s">
        <v>152</v>
      </c>
      <c r="D33" s="14">
        <f t="shared" si="3"/>
        <v>63</v>
      </c>
      <c r="E33" s="9">
        <v>15</v>
      </c>
      <c r="F33" s="113">
        <f t="shared" si="4"/>
        <v>48</v>
      </c>
      <c r="G33" s="9">
        <v>8</v>
      </c>
      <c r="H33" s="9"/>
      <c r="I33" s="9"/>
      <c r="J33" s="9"/>
      <c r="K33" s="9">
        <v>48</v>
      </c>
      <c r="L33" s="9"/>
      <c r="M33" s="9"/>
      <c r="N33" s="92"/>
      <c r="O33" s="87"/>
      <c r="P33" s="87"/>
    </row>
    <row r="34" spans="1:16" s="15" customFormat="1" ht="18" customHeight="1" thickBot="1">
      <c r="A34" s="16" t="s">
        <v>101</v>
      </c>
      <c r="B34" s="17" t="s">
        <v>40</v>
      </c>
      <c r="C34" s="135" t="s">
        <v>155</v>
      </c>
      <c r="D34" s="14">
        <f t="shared" si="3"/>
        <v>198</v>
      </c>
      <c r="E34" s="9">
        <v>30</v>
      </c>
      <c r="F34" s="113">
        <f t="shared" si="4"/>
        <v>168</v>
      </c>
      <c r="G34" s="9">
        <v>168</v>
      </c>
      <c r="H34" s="9"/>
      <c r="I34" s="9"/>
      <c r="J34" s="9"/>
      <c r="K34" s="9">
        <v>32</v>
      </c>
      <c r="L34" s="9">
        <v>40</v>
      </c>
      <c r="M34" s="9">
        <v>32</v>
      </c>
      <c r="N34" s="92">
        <v>22</v>
      </c>
      <c r="O34" s="87">
        <v>42</v>
      </c>
      <c r="P34" s="87"/>
    </row>
    <row r="35" spans="1:16" s="15" customFormat="1" ht="17.25" customHeight="1" thickBot="1">
      <c r="A35" s="16" t="s">
        <v>102</v>
      </c>
      <c r="B35" s="17" t="s">
        <v>22</v>
      </c>
      <c r="C35" s="86" t="s">
        <v>156</v>
      </c>
      <c r="D35" s="14">
        <f t="shared" si="3"/>
        <v>336</v>
      </c>
      <c r="E35" s="9">
        <v>168</v>
      </c>
      <c r="F35" s="113">
        <f t="shared" si="4"/>
        <v>168</v>
      </c>
      <c r="G35" s="9">
        <v>158</v>
      </c>
      <c r="H35" s="9"/>
      <c r="I35" s="9"/>
      <c r="J35" s="9"/>
      <c r="K35" s="9">
        <v>32</v>
      </c>
      <c r="L35" s="9">
        <v>40</v>
      </c>
      <c r="M35" s="9">
        <v>32</v>
      </c>
      <c r="N35" s="92">
        <v>22</v>
      </c>
      <c r="O35" s="93">
        <v>42</v>
      </c>
      <c r="P35" s="21"/>
    </row>
    <row r="36" spans="1:16" s="120" customFormat="1" ht="27" customHeight="1" thickBot="1">
      <c r="A36" s="116" t="s">
        <v>103</v>
      </c>
      <c r="B36" s="117" t="s">
        <v>104</v>
      </c>
      <c r="C36" s="136" t="s">
        <v>169</v>
      </c>
      <c r="D36" s="119">
        <f t="shared" si="3"/>
        <v>216</v>
      </c>
      <c r="E36" s="119">
        <f t="shared" ref="E36:P36" si="9">SUM(E37:E38)</f>
        <v>72</v>
      </c>
      <c r="F36" s="119">
        <f t="shared" si="9"/>
        <v>144</v>
      </c>
      <c r="G36" s="119">
        <f t="shared" si="9"/>
        <v>70</v>
      </c>
      <c r="H36" s="119">
        <f t="shared" si="9"/>
        <v>0</v>
      </c>
      <c r="I36" s="119">
        <f t="shared" si="9"/>
        <v>0</v>
      </c>
      <c r="J36" s="119">
        <f t="shared" si="9"/>
        <v>0</v>
      </c>
      <c r="K36" s="119">
        <f t="shared" si="9"/>
        <v>74</v>
      </c>
      <c r="L36" s="119">
        <f t="shared" si="9"/>
        <v>70</v>
      </c>
      <c r="M36" s="119">
        <f t="shared" si="9"/>
        <v>0</v>
      </c>
      <c r="N36" s="119">
        <f t="shared" si="9"/>
        <v>0</v>
      </c>
      <c r="O36" s="119">
        <f t="shared" si="9"/>
        <v>0</v>
      </c>
      <c r="P36" s="119">
        <f t="shared" si="9"/>
        <v>0</v>
      </c>
    </row>
    <row r="37" spans="1:16" s="15" customFormat="1" ht="17.25" customHeight="1" thickBot="1">
      <c r="A37" s="16" t="s">
        <v>105</v>
      </c>
      <c r="B37" s="17" t="s">
        <v>106</v>
      </c>
      <c r="C37" s="86" t="s">
        <v>157</v>
      </c>
      <c r="D37" s="14">
        <f t="shared" si="3"/>
        <v>111</v>
      </c>
      <c r="E37" s="9">
        <v>37</v>
      </c>
      <c r="F37" s="9">
        <f t="shared" si="4"/>
        <v>74</v>
      </c>
      <c r="G37" s="9">
        <v>30</v>
      </c>
      <c r="H37" s="9"/>
      <c r="I37" s="9"/>
      <c r="J37" s="9"/>
      <c r="K37" s="9">
        <v>74</v>
      </c>
      <c r="L37" s="9"/>
      <c r="M37" s="9"/>
      <c r="N37" s="9"/>
      <c r="O37" s="94"/>
      <c r="P37" s="87"/>
    </row>
    <row r="38" spans="1:16" s="15" customFormat="1" ht="27" customHeight="1" thickBot="1">
      <c r="A38" s="16" t="s">
        <v>107</v>
      </c>
      <c r="B38" s="17" t="s">
        <v>64</v>
      </c>
      <c r="C38" s="86" t="s">
        <v>152</v>
      </c>
      <c r="D38" s="14">
        <f t="shared" si="3"/>
        <v>105</v>
      </c>
      <c r="E38" s="9">
        <v>35</v>
      </c>
      <c r="F38" s="9">
        <f t="shared" si="4"/>
        <v>70</v>
      </c>
      <c r="G38" s="9">
        <v>40</v>
      </c>
      <c r="H38" s="9"/>
      <c r="I38" s="9"/>
      <c r="J38" s="9"/>
      <c r="K38" s="9"/>
      <c r="L38" s="9">
        <v>70</v>
      </c>
      <c r="M38" s="9"/>
      <c r="N38" s="9"/>
      <c r="O38" s="94"/>
      <c r="P38" s="87"/>
    </row>
    <row r="39" spans="1:16" s="122" customFormat="1" ht="26.25" customHeight="1" thickBot="1">
      <c r="A39" s="116" t="s">
        <v>108</v>
      </c>
      <c r="B39" s="117" t="s">
        <v>109</v>
      </c>
      <c r="C39" s="121" t="s">
        <v>166</v>
      </c>
      <c r="D39" s="119">
        <f t="shared" si="3"/>
        <v>4516</v>
      </c>
      <c r="E39" s="119">
        <f>E40+E54</f>
        <v>1168</v>
      </c>
      <c r="F39" s="119">
        <f>F40+F54</f>
        <v>3348</v>
      </c>
      <c r="G39" s="119">
        <f t="shared" ref="G39:P39" si="10">G40+G54</f>
        <v>870</v>
      </c>
      <c r="H39" s="119">
        <f t="shared" si="10"/>
        <v>60</v>
      </c>
      <c r="I39" s="119">
        <f t="shared" si="10"/>
        <v>0</v>
      </c>
      <c r="J39" s="119">
        <f t="shared" si="10"/>
        <v>0</v>
      </c>
      <c r="K39" s="119">
        <f t="shared" si="10"/>
        <v>390</v>
      </c>
      <c r="L39" s="119">
        <f t="shared" si="10"/>
        <v>630</v>
      </c>
      <c r="M39" s="119">
        <f t="shared" si="10"/>
        <v>548</v>
      </c>
      <c r="N39" s="119">
        <f t="shared" si="10"/>
        <v>784</v>
      </c>
      <c r="O39" s="119">
        <f t="shared" si="10"/>
        <v>492</v>
      </c>
      <c r="P39" s="119">
        <f t="shared" si="10"/>
        <v>504</v>
      </c>
    </row>
    <row r="40" spans="1:16" s="41" customFormat="1" ht="26.25" customHeight="1" thickBot="1">
      <c r="A40" s="43" t="s">
        <v>13</v>
      </c>
      <c r="B40" s="44" t="s">
        <v>110</v>
      </c>
      <c r="C40" s="134" t="s">
        <v>161</v>
      </c>
      <c r="D40" s="114">
        <f t="shared" si="3"/>
        <v>1114</v>
      </c>
      <c r="E40" s="45">
        <f>SUM(E41:E49)+E50</f>
        <v>334</v>
      </c>
      <c r="F40" s="45">
        <f>SUM(F41:F49)+F50</f>
        <v>780</v>
      </c>
      <c r="G40" s="45">
        <f t="shared" ref="G40:P40" si="11">SUM(G41:G49)+G50</f>
        <v>346</v>
      </c>
      <c r="H40" s="45">
        <f t="shared" si="11"/>
        <v>0</v>
      </c>
      <c r="I40" s="45">
        <f t="shared" si="11"/>
        <v>0</v>
      </c>
      <c r="J40" s="45">
        <f t="shared" si="11"/>
        <v>0</v>
      </c>
      <c r="K40" s="45">
        <f t="shared" si="11"/>
        <v>390</v>
      </c>
      <c r="L40" s="45">
        <f t="shared" si="11"/>
        <v>280</v>
      </c>
      <c r="M40" s="45">
        <f t="shared" si="11"/>
        <v>0</v>
      </c>
      <c r="N40" s="45">
        <f t="shared" si="11"/>
        <v>0</v>
      </c>
      <c r="O40" s="45">
        <f t="shared" si="11"/>
        <v>110</v>
      </c>
      <c r="P40" s="45">
        <f t="shared" si="11"/>
        <v>0</v>
      </c>
    </row>
    <row r="41" spans="1:16" s="15" customFormat="1" ht="39.75" customHeight="1" thickBot="1">
      <c r="A41" s="16" t="s">
        <v>74</v>
      </c>
      <c r="B41" s="20" t="s">
        <v>119</v>
      </c>
      <c r="C41" s="131" t="s">
        <v>149</v>
      </c>
      <c r="D41" s="14">
        <f t="shared" si="3"/>
        <v>103</v>
      </c>
      <c r="E41" s="9">
        <v>35</v>
      </c>
      <c r="F41" s="113">
        <f t="shared" ref="F41:F53" si="12">SUM(I41:P41)</f>
        <v>68</v>
      </c>
      <c r="G41" s="9">
        <v>66</v>
      </c>
      <c r="H41" s="9"/>
      <c r="I41" s="9"/>
      <c r="J41" s="9"/>
      <c r="K41" s="9">
        <v>32</v>
      </c>
      <c r="L41" s="9">
        <v>36</v>
      </c>
      <c r="M41" s="9"/>
      <c r="N41" s="19"/>
      <c r="O41" s="21"/>
      <c r="P41" s="73"/>
    </row>
    <row r="42" spans="1:16" s="15" customFormat="1" ht="15.75" thickBot="1">
      <c r="A42" s="16" t="s">
        <v>75</v>
      </c>
      <c r="B42" s="17" t="s">
        <v>120</v>
      </c>
      <c r="C42" s="131" t="s">
        <v>149</v>
      </c>
      <c r="D42" s="14">
        <f t="shared" si="3"/>
        <v>147</v>
      </c>
      <c r="E42" s="9">
        <v>49</v>
      </c>
      <c r="F42" s="113">
        <f t="shared" si="12"/>
        <v>98</v>
      </c>
      <c r="G42" s="9">
        <v>30</v>
      </c>
      <c r="H42" s="9"/>
      <c r="I42" s="9"/>
      <c r="J42" s="9"/>
      <c r="K42" s="9">
        <v>44</v>
      </c>
      <c r="L42" s="9">
        <v>54</v>
      </c>
      <c r="M42" s="9"/>
      <c r="N42" s="19"/>
      <c r="O42" s="21"/>
      <c r="P42" s="73"/>
    </row>
    <row r="43" spans="1:16" s="15" customFormat="1" ht="15.75" thickBot="1">
      <c r="A43" s="16" t="s">
        <v>76</v>
      </c>
      <c r="B43" s="17" t="s">
        <v>121</v>
      </c>
      <c r="C43" s="131" t="s">
        <v>150</v>
      </c>
      <c r="D43" s="14">
        <f t="shared" si="3"/>
        <v>122</v>
      </c>
      <c r="E43" s="9">
        <v>34</v>
      </c>
      <c r="F43" s="113">
        <f t="shared" si="12"/>
        <v>88</v>
      </c>
      <c r="G43" s="9">
        <v>34</v>
      </c>
      <c r="H43" s="11"/>
      <c r="I43" s="62"/>
      <c r="J43" s="9"/>
      <c r="K43" s="9">
        <v>68</v>
      </c>
      <c r="L43" s="9">
        <v>20</v>
      </c>
      <c r="M43" s="9"/>
      <c r="N43" s="19"/>
      <c r="O43" s="21"/>
      <c r="P43" s="73"/>
    </row>
    <row r="44" spans="1:16" s="15" customFormat="1" ht="27" thickBot="1">
      <c r="A44" s="16" t="s">
        <v>77</v>
      </c>
      <c r="B44" s="17" t="s">
        <v>122</v>
      </c>
      <c r="C44" s="131" t="s">
        <v>152</v>
      </c>
      <c r="D44" s="14">
        <f t="shared" si="3"/>
        <v>86</v>
      </c>
      <c r="E44" s="9">
        <v>24</v>
      </c>
      <c r="F44" s="113">
        <f t="shared" si="12"/>
        <v>62</v>
      </c>
      <c r="G44" s="11">
        <v>18</v>
      </c>
      <c r="H44" s="19"/>
      <c r="I44" s="54"/>
      <c r="J44" s="9"/>
      <c r="K44" s="9">
        <v>62</v>
      </c>
      <c r="L44" s="9"/>
      <c r="M44" s="9"/>
      <c r="N44" s="19"/>
      <c r="O44" s="11"/>
      <c r="P44" s="73"/>
    </row>
    <row r="45" spans="1:16" s="15" customFormat="1" ht="15.75" thickBot="1">
      <c r="A45" s="16" t="s">
        <v>78</v>
      </c>
      <c r="B45" s="17" t="s">
        <v>123</v>
      </c>
      <c r="C45" s="131" t="s">
        <v>152</v>
      </c>
      <c r="D45" s="14">
        <f t="shared" si="3"/>
        <v>61</v>
      </c>
      <c r="E45" s="9">
        <v>25</v>
      </c>
      <c r="F45" s="113">
        <f t="shared" si="12"/>
        <v>36</v>
      </c>
      <c r="G45" s="9">
        <v>24</v>
      </c>
      <c r="H45" s="9"/>
      <c r="I45" s="9"/>
      <c r="J45" s="9"/>
      <c r="K45" s="9">
        <v>36</v>
      </c>
      <c r="L45" s="9"/>
      <c r="M45" s="9"/>
      <c r="N45" s="19"/>
      <c r="O45" s="21"/>
      <c r="P45" s="73"/>
    </row>
    <row r="46" spans="1:16" s="15" customFormat="1" ht="27" thickBot="1">
      <c r="A46" s="16" t="s">
        <v>79</v>
      </c>
      <c r="B46" s="17" t="s">
        <v>124</v>
      </c>
      <c r="C46" s="131" t="s">
        <v>159</v>
      </c>
      <c r="D46" s="14">
        <f t="shared" si="3"/>
        <v>77</v>
      </c>
      <c r="E46" s="9">
        <v>19</v>
      </c>
      <c r="F46" s="113">
        <f t="shared" si="12"/>
        <v>58</v>
      </c>
      <c r="G46" s="81">
        <v>18</v>
      </c>
      <c r="H46" s="11"/>
      <c r="I46" s="9"/>
      <c r="J46" s="9"/>
      <c r="K46" s="9">
        <v>38</v>
      </c>
      <c r="L46" s="9">
        <v>20</v>
      </c>
      <c r="M46" s="9"/>
      <c r="N46" s="19"/>
      <c r="O46" s="21"/>
      <c r="P46" s="73"/>
    </row>
    <row r="47" spans="1:16" s="15" customFormat="1" ht="30" customHeight="1" thickBot="1">
      <c r="A47" s="16" t="s">
        <v>85</v>
      </c>
      <c r="B47" s="17" t="s">
        <v>125</v>
      </c>
      <c r="C47" s="131" t="s">
        <v>152</v>
      </c>
      <c r="D47" s="14">
        <f t="shared" si="3"/>
        <v>62</v>
      </c>
      <c r="E47" s="9">
        <v>16</v>
      </c>
      <c r="F47" s="113">
        <f t="shared" si="12"/>
        <v>46</v>
      </c>
      <c r="G47" s="11">
        <v>20</v>
      </c>
      <c r="H47" s="9"/>
      <c r="I47" s="9"/>
      <c r="J47" s="9"/>
      <c r="K47" s="9"/>
      <c r="L47" s="9">
        <v>46</v>
      </c>
      <c r="M47" s="9"/>
      <c r="N47" s="19"/>
      <c r="O47" s="21"/>
      <c r="P47" s="73"/>
    </row>
    <row r="48" spans="1:16" s="15" customFormat="1" ht="16.5" customHeight="1" thickBot="1">
      <c r="A48" s="16" t="s">
        <v>86</v>
      </c>
      <c r="B48" s="17" t="s">
        <v>84</v>
      </c>
      <c r="C48" s="131" t="s">
        <v>150</v>
      </c>
      <c r="D48" s="14">
        <f t="shared" si="3"/>
        <v>72</v>
      </c>
      <c r="E48" s="9">
        <v>16</v>
      </c>
      <c r="F48" s="113">
        <f t="shared" si="12"/>
        <v>56</v>
      </c>
      <c r="G48" s="9">
        <v>16</v>
      </c>
      <c r="H48" s="9"/>
      <c r="I48" s="9"/>
      <c r="J48" s="9"/>
      <c r="K48" s="9">
        <v>32</v>
      </c>
      <c r="L48" s="9">
        <v>24</v>
      </c>
      <c r="M48" s="9"/>
      <c r="N48" s="19"/>
      <c r="O48" s="21"/>
      <c r="P48" s="73"/>
    </row>
    <row r="49" spans="1:16" s="15" customFormat="1" ht="15.75" thickBot="1">
      <c r="A49" s="16" t="s">
        <v>90</v>
      </c>
      <c r="B49" s="17" t="s">
        <v>43</v>
      </c>
      <c r="C49" s="131" t="s">
        <v>152</v>
      </c>
      <c r="D49" s="14">
        <f t="shared" si="3"/>
        <v>102</v>
      </c>
      <c r="E49" s="9">
        <v>34</v>
      </c>
      <c r="F49" s="113">
        <f t="shared" si="12"/>
        <v>68</v>
      </c>
      <c r="G49" s="9">
        <v>20</v>
      </c>
      <c r="H49" s="9"/>
      <c r="I49" s="9"/>
      <c r="J49" s="9"/>
      <c r="K49" s="9"/>
      <c r="L49" s="9"/>
      <c r="M49" s="9"/>
      <c r="N49" s="19"/>
      <c r="O49" s="21">
        <v>68</v>
      </c>
      <c r="P49" s="73"/>
    </row>
    <row r="50" spans="1:16" s="126" customFormat="1" ht="15.75" thickBot="1">
      <c r="A50" s="123"/>
      <c r="B50" s="124" t="s">
        <v>136</v>
      </c>
      <c r="C50" s="138" t="s">
        <v>160</v>
      </c>
      <c r="D50" s="125">
        <f t="shared" si="3"/>
        <v>282</v>
      </c>
      <c r="E50" s="125">
        <f t="shared" ref="E50" si="13">SUM(E51:E53)</f>
        <v>82</v>
      </c>
      <c r="F50" s="125">
        <f>SUM(F51:F53)</f>
        <v>200</v>
      </c>
      <c r="G50" s="125">
        <f t="shared" ref="G50:P50" si="14">SUM(G51:G53)</f>
        <v>100</v>
      </c>
      <c r="H50" s="125">
        <f t="shared" si="14"/>
        <v>0</v>
      </c>
      <c r="I50" s="125">
        <f t="shared" si="14"/>
        <v>0</v>
      </c>
      <c r="J50" s="125">
        <f t="shared" si="14"/>
        <v>0</v>
      </c>
      <c r="K50" s="125">
        <f t="shared" si="14"/>
        <v>78</v>
      </c>
      <c r="L50" s="125">
        <f t="shared" si="14"/>
        <v>80</v>
      </c>
      <c r="M50" s="125">
        <f t="shared" si="14"/>
        <v>0</v>
      </c>
      <c r="N50" s="125">
        <f t="shared" si="14"/>
        <v>0</v>
      </c>
      <c r="O50" s="125">
        <f t="shared" si="14"/>
        <v>42</v>
      </c>
      <c r="P50" s="125">
        <f t="shared" si="14"/>
        <v>0</v>
      </c>
    </row>
    <row r="51" spans="1:16" s="15" customFormat="1" ht="15.75" thickBot="1">
      <c r="A51" s="16" t="s">
        <v>137</v>
      </c>
      <c r="B51" s="99" t="s">
        <v>138</v>
      </c>
      <c r="C51" s="131" t="s">
        <v>150</v>
      </c>
      <c r="D51" s="14">
        <f t="shared" si="3"/>
        <v>90</v>
      </c>
      <c r="E51" s="9">
        <v>18</v>
      </c>
      <c r="F51" s="113">
        <f t="shared" si="12"/>
        <v>72</v>
      </c>
      <c r="G51" s="9">
        <v>36</v>
      </c>
      <c r="H51" s="9"/>
      <c r="I51" s="9"/>
      <c r="J51" s="9"/>
      <c r="K51" s="9">
        <v>32</v>
      </c>
      <c r="L51" s="9">
        <v>40</v>
      </c>
      <c r="M51" s="9"/>
      <c r="N51" s="19"/>
      <c r="O51" s="21"/>
      <c r="P51" s="87"/>
    </row>
    <row r="52" spans="1:16" s="15" customFormat="1" ht="15.75" thickBot="1">
      <c r="A52" s="16" t="s">
        <v>139</v>
      </c>
      <c r="B52" s="17" t="s">
        <v>140</v>
      </c>
      <c r="C52" s="131" t="s">
        <v>150</v>
      </c>
      <c r="D52" s="14">
        <f t="shared" si="3"/>
        <v>129</v>
      </c>
      <c r="E52" s="9">
        <v>43</v>
      </c>
      <c r="F52" s="113">
        <f t="shared" si="12"/>
        <v>86</v>
      </c>
      <c r="G52" s="9">
        <v>40</v>
      </c>
      <c r="H52" s="9"/>
      <c r="I52" s="9"/>
      <c r="J52" s="9"/>
      <c r="K52" s="9">
        <v>46</v>
      </c>
      <c r="L52" s="9">
        <v>40</v>
      </c>
      <c r="M52" s="9"/>
      <c r="N52" s="19"/>
      <c r="O52" s="21"/>
      <c r="P52" s="87"/>
    </row>
    <row r="53" spans="1:16" s="15" customFormat="1" ht="27" thickBot="1">
      <c r="A53" s="16" t="s">
        <v>141</v>
      </c>
      <c r="B53" s="17" t="s">
        <v>142</v>
      </c>
      <c r="C53" s="131" t="s">
        <v>152</v>
      </c>
      <c r="D53" s="14">
        <f t="shared" si="3"/>
        <v>63</v>
      </c>
      <c r="E53" s="9">
        <v>21</v>
      </c>
      <c r="F53" s="113">
        <f t="shared" si="12"/>
        <v>42</v>
      </c>
      <c r="G53" s="9">
        <v>24</v>
      </c>
      <c r="H53" s="9"/>
      <c r="I53" s="9"/>
      <c r="J53" s="9"/>
      <c r="K53" s="9"/>
      <c r="L53" s="9"/>
      <c r="M53" s="9"/>
      <c r="N53" s="19"/>
      <c r="O53" s="21">
        <v>42</v>
      </c>
      <c r="P53" s="87"/>
    </row>
    <row r="54" spans="1:16" s="42" customFormat="1" ht="17.25" customHeight="1" thickBot="1">
      <c r="A54" s="43" t="s">
        <v>14</v>
      </c>
      <c r="B54" s="44" t="s">
        <v>15</v>
      </c>
      <c r="C54" s="140" t="s">
        <v>165</v>
      </c>
      <c r="D54" s="114">
        <f t="shared" si="3"/>
        <v>3402</v>
      </c>
      <c r="E54" s="45">
        <f>E55+E62+E66+E70</f>
        <v>834</v>
      </c>
      <c r="F54" s="45">
        <f>F55+F62+F66+F70</f>
        <v>2568</v>
      </c>
      <c r="G54" s="45">
        <f t="shared" ref="G54:P54" si="15">G55+G62+G66+G70</f>
        <v>524</v>
      </c>
      <c r="H54" s="45">
        <f t="shared" si="15"/>
        <v>60</v>
      </c>
      <c r="I54" s="45">
        <f t="shared" si="15"/>
        <v>0</v>
      </c>
      <c r="J54" s="45">
        <f t="shared" si="15"/>
        <v>0</v>
      </c>
      <c r="K54" s="45">
        <f t="shared" si="15"/>
        <v>0</v>
      </c>
      <c r="L54" s="45">
        <f t="shared" si="15"/>
        <v>350</v>
      </c>
      <c r="M54" s="45">
        <f t="shared" si="15"/>
        <v>548</v>
      </c>
      <c r="N54" s="45">
        <f t="shared" si="15"/>
        <v>784</v>
      </c>
      <c r="O54" s="45">
        <f t="shared" si="15"/>
        <v>382</v>
      </c>
      <c r="P54" s="45">
        <f t="shared" si="15"/>
        <v>504</v>
      </c>
    </row>
    <row r="55" spans="1:16" s="55" customFormat="1" ht="27" thickBot="1">
      <c r="A55" s="95" t="s">
        <v>16</v>
      </c>
      <c r="B55" s="96" t="s">
        <v>126</v>
      </c>
      <c r="C55" s="97" t="s">
        <v>162</v>
      </c>
      <c r="D55" s="98">
        <f t="shared" si="3"/>
        <v>1491</v>
      </c>
      <c r="E55" s="98">
        <f t="shared" ref="E55" si="16">SUM(E56:E61)</f>
        <v>413</v>
      </c>
      <c r="F55" s="98">
        <f>SUM(F56:F57)+F58</f>
        <v>1078</v>
      </c>
      <c r="G55" s="98">
        <f t="shared" ref="G55:P55" si="17">SUM(G56:G57)+G58</f>
        <v>312</v>
      </c>
      <c r="H55" s="98">
        <f t="shared" si="17"/>
        <v>0</v>
      </c>
      <c r="I55" s="98">
        <f t="shared" si="17"/>
        <v>0</v>
      </c>
      <c r="J55" s="98">
        <f t="shared" si="17"/>
        <v>0</v>
      </c>
      <c r="K55" s="98">
        <f t="shared" si="17"/>
        <v>0</v>
      </c>
      <c r="L55" s="98">
        <f t="shared" si="17"/>
        <v>136</v>
      </c>
      <c r="M55" s="98">
        <f t="shared" si="17"/>
        <v>346</v>
      </c>
      <c r="N55" s="98">
        <f t="shared" si="17"/>
        <v>286</v>
      </c>
      <c r="O55" s="98">
        <f t="shared" si="17"/>
        <v>166</v>
      </c>
      <c r="P55" s="98">
        <f t="shared" si="17"/>
        <v>144</v>
      </c>
    </row>
    <row r="56" spans="1:16" s="15" customFormat="1" ht="39.75" thickBot="1">
      <c r="A56" s="16" t="s">
        <v>17</v>
      </c>
      <c r="B56" s="17" t="s">
        <v>127</v>
      </c>
      <c r="C56" s="18" t="s">
        <v>163</v>
      </c>
      <c r="D56" s="14">
        <f t="shared" si="3"/>
        <v>894</v>
      </c>
      <c r="E56" s="9">
        <v>298</v>
      </c>
      <c r="F56" s="9">
        <f t="shared" ref="F56:F74" si="18">SUM(I56:P56)</f>
        <v>596</v>
      </c>
      <c r="G56" s="9">
        <v>228</v>
      </c>
      <c r="H56" s="9"/>
      <c r="I56" s="21"/>
      <c r="J56" s="9"/>
      <c r="K56" s="9"/>
      <c r="L56" s="9">
        <v>96</v>
      </c>
      <c r="M56" s="9">
        <v>268</v>
      </c>
      <c r="N56" s="19">
        <v>98</v>
      </c>
      <c r="O56" s="115">
        <v>134</v>
      </c>
      <c r="P56" s="73"/>
    </row>
    <row r="57" spans="1:16" s="15" customFormat="1" ht="39.75" thickBot="1">
      <c r="A57" s="16" t="s">
        <v>128</v>
      </c>
      <c r="B57" s="17" t="s">
        <v>129</v>
      </c>
      <c r="C57" s="18" t="s">
        <v>163</v>
      </c>
      <c r="D57" s="14">
        <f t="shared" si="3"/>
        <v>285</v>
      </c>
      <c r="E57" s="9">
        <v>95</v>
      </c>
      <c r="F57" s="9">
        <f t="shared" si="18"/>
        <v>190</v>
      </c>
      <c r="G57" s="9">
        <v>66</v>
      </c>
      <c r="H57" s="9"/>
      <c r="I57" s="48"/>
      <c r="J57" s="22"/>
      <c r="K57" s="9"/>
      <c r="L57" s="9">
        <v>40</v>
      </c>
      <c r="M57" s="9">
        <v>78</v>
      </c>
      <c r="N57" s="19">
        <v>40</v>
      </c>
      <c r="O57" s="21">
        <v>32</v>
      </c>
      <c r="P57" s="87"/>
    </row>
    <row r="58" spans="1:16" s="126" customFormat="1" ht="15.75" thickBot="1">
      <c r="A58" s="123"/>
      <c r="B58" s="124" t="s">
        <v>136</v>
      </c>
      <c r="C58" s="139" t="s">
        <v>164</v>
      </c>
      <c r="D58" s="125">
        <f t="shared" si="3"/>
        <v>292</v>
      </c>
      <c r="E58" s="127"/>
      <c r="F58" s="127">
        <f>SUM(F59:F61)</f>
        <v>292</v>
      </c>
      <c r="G58" s="127">
        <f t="shared" ref="G58:P58" si="19">SUM(G59:G61)</f>
        <v>18</v>
      </c>
      <c r="H58" s="127">
        <f t="shared" si="19"/>
        <v>0</v>
      </c>
      <c r="I58" s="127">
        <f t="shared" si="19"/>
        <v>0</v>
      </c>
      <c r="J58" s="127">
        <f t="shared" si="19"/>
        <v>0</v>
      </c>
      <c r="K58" s="127">
        <f t="shared" si="19"/>
        <v>0</v>
      </c>
      <c r="L58" s="127">
        <f t="shared" si="19"/>
        <v>0</v>
      </c>
      <c r="M58" s="127">
        <f t="shared" si="19"/>
        <v>0</v>
      </c>
      <c r="N58" s="127">
        <f t="shared" si="19"/>
        <v>148</v>
      </c>
      <c r="O58" s="127">
        <f t="shared" si="19"/>
        <v>0</v>
      </c>
      <c r="P58" s="127">
        <f t="shared" si="19"/>
        <v>144</v>
      </c>
    </row>
    <row r="59" spans="1:16" s="15" customFormat="1" ht="27" thickBot="1">
      <c r="A59" s="16" t="s">
        <v>143</v>
      </c>
      <c r="B59" s="17" t="s">
        <v>144</v>
      </c>
      <c r="C59" s="18" t="s">
        <v>163</v>
      </c>
      <c r="D59" s="14">
        <f t="shared" si="3"/>
        <v>60</v>
      </c>
      <c r="E59" s="9">
        <v>20</v>
      </c>
      <c r="F59" s="9">
        <f t="shared" si="18"/>
        <v>40</v>
      </c>
      <c r="G59" s="9">
        <v>18</v>
      </c>
      <c r="H59" s="9"/>
      <c r="I59" s="48"/>
      <c r="J59" s="22"/>
      <c r="K59" s="9"/>
      <c r="L59" s="9"/>
      <c r="M59" s="9"/>
      <c r="N59" s="19">
        <v>40</v>
      </c>
      <c r="O59" s="21"/>
      <c r="P59" s="87"/>
    </row>
    <row r="60" spans="1:16" s="15" customFormat="1" ht="15.75" thickBot="1">
      <c r="A60" s="16" t="s">
        <v>18</v>
      </c>
      <c r="B60" s="17"/>
      <c r="C60" s="18" t="s">
        <v>152</v>
      </c>
      <c r="D60" s="14">
        <v>108</v>
      </c>
      <c r="E60" s="141" t="s">
        <v>159</v>
      </c>
      <c r="F60" s="9">
        <f t="shared" si="18"/>
        <v>108</v>
      </c>
      <c r="G60" s="141" t="s">
        <v>159</v>
      </c>
      <c r="H60" s="9"/>
      <c r="I60" s="48"/>
      <c r="J60" s="22"/>
      <c r="K60" s="9"/>
      <c r="L60" s="9"/>
      <c r="M60" s="14"/>
      <c r="N60" s="19">
        <v>108</v>
      </c>
      <c r="O60" s="21"/>
      <c r="P60" s="87"/>
    </row>
    <row r="61" spans="1:16" s="15" customFormat="1" ht="15.75" thickBot="1">
      <c r="A61" s="16" t="s">
        <v>19</v>
      </c>
      <c r="B61" s="17"/>
      <c r="C61" s="18" t="s">
        <v>152</v>
      </c>
      <c r="D61" s="14">
        <v>144</v>
      </c>
      <c r="E61" s="141" t="s">
        <v>159</v>
      </c>
      <c r="F61" s="9">
        <f>SUM(I61:P61)</f>
        <v>144</v>
      </c>
      <c r="G61" s="141" t="s">
        <v>159</v>
      </c>
      <c r="H61" s="9"/>
      <c r="I61" s="48"/>
      <c r="J61" s="22"/>
      <c r="K61" s="9"/>
      <c r="L61" s="23"/>
      <c r="M61" s="14"/>
      <c r="N61" s="19"/>
      <c r="O61" s="21"/>
      <c r="P61" s="87">
        <v>144</v>
      </c>
    </row>
    <row r="62" spans="1:16" s="55" customFormat="1" ht="32.25" customHeight="1" thickBot="1">
      <c r="A62" s="95" t="s">
        <v>44</v>
      </c>
      <c r="B62" s="96" t="s">
        <v>130</v>
      </c>
      <c r="C62" s="97" t="s">
        <v>162</v>
      </c>
      <c r="D62" s="98">
        <f t="shared" si="3"/>
        <v>498</v>
      </c>
      <c r="E62" s="98">
        <f t="shared" ref="E62" si="20">SUM(E63:E65)</f>
        <v>130</v>
      </c>
      <c r="F62" s="98">
        <f>SUM(F63:F65)</f>
        <v>368</v>
      </c>
      <c r="G62" s="98">
        <f t="shared" ref="G62:P62" si="21">SUM(G63:G65)</f>
        <v>74</v>
      </c>
      <c r="H62" s="98">
        <f t="shared" si="21"/>
        <v>30</v>
      </c>
      <c r="I62" s="98">
        <f t="shared" si="21"/>
        <v>0</v>
      </c>
      <c r="J62" s="98">
        <f t="shared" si="21"/>
        <v>0</v>
      </c>
      <c r="K62" s="98">
        <f t="shared" si="21"/>
        <v>0</v>
      </c>
      <c r="L62" s="98">
        <f t="shared" si="21"/>
        <v>0</v>
      </c>
      <c r="M62" s="98">
        <f t="shared" si="21"/>
        <v>0</v>
      </c>
      <c r="N62" s="98">
        <f t="shared" si="21"/>
        <v>0</v>
      </c>
      <c r="O62" s="98">
        <f t="shared" si="21"/>
        <v>138</v>
      </c>
      <c r="P62" s="98">
        <f t="shared" si="21"/>
        <v>230</v>
      </c>
    </row>
    <row r="63" spans="1:16" s="15" customFormat="1" ht="33.75" customHeight="1" thickBot="1">
      <c r="A63" s="16" t="s">
        <v>45</v>
      </c>
      <c r="B63" s="17" t="s">
        <v>131</v>
      </c>
      <c r="C63" s="18" t="s">
        <v>157</v>
      </c>
      <c r="D63" s="14">
        <f t="shared" si="3"/>
        <v>390</v>
      </c>
      <c r="E63" s="9">
        <v>130</v>
      </c>
      <c r="F63" s="9">
        <f t="shared" si="18"/>
        <v>260</v>
      </c>
      <c r="G63" s="9">
        <v>74</v>
      </c>
      <c r="H63" s="9">
        <v>30</v>
      </c>
      <c r="I63" s="24"/>
      <c r="J63" s="9"/>
      <c r="K63" s="9"/>
      <c r="L63" s="9"/>
      <c r="M63" s="9"/>
      <c r="N63" s="19"/>
      <c r="O63" s="21">
        <v>102</v>
      </c>
      <c r="P63" s="73">
        <v>158</v>
      </c>
    </row>
    <row r="64" spans="1:16" s="15" customFormat="1" ht="15.75" thickBot="1">
      <c r="A64" s="16" t="s">
        <v>20</v>
      </c>
      <c r="B64" s="17"/>
      <c r="C64" s="18" t="s">
        <v>152</v>
      </c>
      <c r="D64" s="14">
        <v>36</v>
      </c>
      <c r="E64" s="9" t="s">
        <v>159</v>
      </c>
      <c r="F64" s="9">
        <f t="shared" si="18"/>
        <v>36</v>
      </c>
      <c r="G64" s="141" t="s">
        <v>159</v>
      </c>
      <c r="H64" s="9"/>
      <c r="I64" s="24"/>
      <c r="J64" s="22"/>
      <c r="K64" s="9"/>
      <c r="L64" s="23"/>
      <c r="M64" s="9"/>
      <c r="N64" s="19"/>
      <c r="O64" s="21">
        <v>36</v>
      </c>
      <c r="P64" s="73"/>
    </row>
    <row r="65" spans="1:19" s="15" customFormat="1" ht="15.75" thickBot="1">
      <c r="A65" s="16" t="s">
        <v>21</v>
      </c>
      <c r="B65" s="17"/>
      <c r="C65" s="18" t="s">
        <v>152</v>
      </c>
      <c r="D65" s="14">
        <v>72</v>
      </c>
      <c r="E65" s="9" t="s">
        <v>159</v>
      </c>
      <c r="F65" s="9">
        <f t="shared" si="18"/>
        <v>72</v>
      </c>
      <c r="G65" s="141" t="s">
        <v>159</v>
      </c>
      <c r="H65" s="9"/>
      <c r="I65" s="24"/>
      <c r="J65" s="22"/>
      <c r="K65" s="9"/>
      <c r="L65" s="23"/>
      <c r="M65" s="14"/>
      <c r="N65" s="19"/>
      <c r="O65" s="21"/>
      <c r="P65" s="73">
        <v>72</v>
      </c>
    </row>
    <row r="66" spans="1:19" s="55" customFormat="1" ht="33.75" customHeight="1" thickBot="1">
      <c r="A66" s="95" t="s">
        <v>46</v>
      </c>
      <c r="B66" s="96" t="s">
        <v>132</v>
      </c>
      <c r="C66" s="97" t="s">
        <v>162</v>
      </c>
      <c r="D66" s="98">
        <f t="shared" si="3"/>
        <v>276</v>
      </c>
      <c r="E66" s="98">
        <f t="shared" ref="E66" si="22">SUM(E67:E69)</f>
        <v>68</v>
      </c>
      <c r="F66" s="98">
        <f>SUM(F67:F69)</f>
        <v>208</v>
      </c>
      <c r="G66" s="98">
        <f t="shared" ref="G66:P66" si="23">SUM(G67:G69)</f>
        <v>64</v>
      </c>
      <c r="H66" s="98">
        <f t="shared" si="23"/>
        <v>30</v>
      </c>
      <c r="I66" s="98">
        <f t="shared" si="23"/>
        <v>0</v>
      </c>
      <c r="J66" s="98">
        <f t="shared" si="23"/>
        <v>0</v>
      </c>
      <c r="K66" s="98">
        <f t="shared" si="23"/>
        <v>0</v>
      </c>
      <c r="L66" s="98">
        <f t="shared" si="23"/>
        <v>0</v>
      </c>
      <c r="M66" s="98">
        <f t="shared" si="23"/>
        <v>0</v>
      </c>
      <c r="N66" s="98">
        <f t="shared" si="23"/>
        <v>0</v>
      </c>
      <c r="O66" s="98">
        <f t="shared" si="23"/>
        <v>78</v>
      </c>
      <c r="P66" s="98">
        <f t="shared" si="23"/>
        <v>130</v>
      </c>
    </row>
    <row r="67" spans="1:19" s="15" customFormat="1" ht="40.5" customHeight="1" thickBot="1">
      <c r="A67" s="16" t="s">
        <v>47</v>
      </c>
      <c r="B67" s="17" t="s">
        <v>133</v>
      </c>
      <c r="C67" s="18" t="s">
        <v>157</v>
      </c>
      <c r="D67" s="14">
        <f t="shared" si="3"/>
        <v>204</v>
      </c>
      <c r="E67" s="9">
        <v>68</v>
      </c>
      <c r="F67" s="9">
        <f t="shared" si="18"/>
        <v>136</v>
      </c>
      <c r="G67" s="9">
        <v>64</v>
      </c>
      <c r="H67" s="9">
        <v>30</v>
      </c>
      <c r="I67" s="24"/>
      <c r="J67" s="9"/>
      <c r="K67" s="9"/>
      <c r="L67" s="9"/>
      <c r="M67" s="9"/>
      <c r="N67" s="19"/>
      <c r="O67" s="21">
        <v>42</v>
      </c>
      <c r="P67" s="73">
        <v>94</v>
      </c>
    </row>
    <row r="68" spans="1:19" s="15" customFormat="1" ht="16.5" customHeight="1" thickBot="1">
      <c r="A68" s="16" t="s">
        <v>48</v>
      </c>
      <c r="B68" s="17"/>
      <c r="C68" s="18" t="s">
        <v>152</v>
      </c>
      <c r="D68" s="14">
        <v>36</v>
      </c>
      <c r="E68" s="9" t="s">
        <v>159</v>
      </c>
      <c r="F68" s="9">
        <f t="shared" si="18"/>
        <v>36</v>
      </c>
      <c r="G68" s="9" t="s">
        <v>159</v>
      </c>
      <c r="H68" s="9"/>
      <c r="I68" s="24"/>
      <c r="J68" s="22"/>
      <c r="K68" s="22"/>
      <c r="L68" s="9"/>
      <c r="M68" s="9"/>
      <c r="N68" s="19"/>
      <c r="O68" s="21">
        <v>36</v>
      </c>
      <c r="P68" s="73"/>
    </row>
    <row r="69" spans="1:19" s="15" customFormat="1" ht="14.25" customHeight="1" thickBot="1">
      <c r="A69" s="16" t="s">
        <v>49</v>
      </c>
      <c r="B69" s="17"/>
      <c r="C69" s="18" t="s">
        <v>152</v>
      </c>
      <c r="D69" s="14">
        <v>36</v>
      </c>
      <c r="E69" s="9" t="s">
        <v>159</v>
      </c>
      <c r="F69" s="9">
        <f t="shared" si="18"/>
        <v>36</v>
      </c>
      <c r="G69" s="9" t="s">
        <v>159</v>
      </c>
      <c r="H69" s="9"/>
      <c r="I69" s="24"/>
      <c r="J69" s="22"/>
      <c r="K69" s="22"/>
      <c r="L69" s="22"/>
      <c r="M69" s="14"/>
      <c r="N69" s="19"/>
      <c r="O69" s="21"/>
      <c r="P69" s="73">
        <v>36</v>
      </c>
    </row>
    <row r="70" spans="1:19" s="55" customFormat="1" ht="38.25" customHeight="1" thickBot="1">
      <c r="A70" s="95" t="s">
        <v>50</v>
      </c>
      <c r="B70" s="100" t="s">
        <v>146</v>
      </c>
      <c r="C70" s="97" t="s">
        <v>162</v>
      </c>
      <c r="D70" s="98">
        <f t="shared" si="3"/>
        <v>1137</v>
      </c>
      <c r="E70" s="98">
        <f t="shared" ref="E70" si="24">SUM(E71:E74)</f>
        <v>223</v>
      </c>
      <c r="F70" s="98">
        <f>SUM(F71:F74)</f>
        <v>914</v>
      </c>
      <c r="G70" s="98">
        <f t="shared" ref="G70:P70" si="25">SUM(G71:G74)</f>
        <v>74</v>
      </c>
      <c r="H70" s="98">
        <f t="shared" si="25"/>
        <v>0</v>
      </c>
      <c r="I70" s="98">
        <f t="shared" si="25"/>
        <v>0</v>
      </c>
      <c r="J70" s="98">
        <f t="shared" si="25"/>
        <v>0</v>
      </c>
      <c r="K70" s="98">
        <f t="shared" si="25"/>
        <v>0</v>
      </c>
      <c r="L70" s="98">
        <f t="shared" si="25"/>
        <v>214</v>
      </c>
      <c r="M70" s="98">
        <f t="shared" si="25"/>
        <v>202</v>
      </c>
      <c r="N70" s="98">
        <f t="shared" si="25"/>
        <v>498</v>
      </c>
      <c r="O70" s="98">
        <f t="shared" si="25"/>
        <v>0</v>
      </c>
      <c r="P70" s="98">
        <f t="shared" si="25"/>
        <v>0</v>
      </c>
    </row>
    <row r="71" spans="1:19" s="15" customFormat="1" ht="40.5" customHeight="1" thickBot="1">
      <c r="A71" s="16" t="s">
        <v>51</v>
      </c>
      <c r="B71" s="99" t="s">
        <v>147</v>
      </c>
      <c r="C71" s="18" t="s">
        <v>163</v>
      </c>
      <c r="D71" s="14">
        <f t="shared" si="3"/>
        <v>333</v>
      </c>
      <c r="E71" s="9">
        <v>111</v>
      </c>
      <c r="F71" s="9">
        <f t="shared" si="18"/>
        <v>222</v>
      </c>
      <c r="G71" s="9">
        <v>40</v>
      </c>
      <c r="H71" s="9"/>
      <c r="I71" s="24"/>
      <c r="J71" s="9"/>
      <c r="K71" s="9"/>
      <c r="L71" s="9">
        <v>80</v>
      </c>
      <c r="M71" s="9">
        <v>58</v>
      </c>
      <c r="N71" s="19">
        <v>84</v>
      </c>
      <c r="O71" s="69"/>
      <c r="P71" s="73"/>
    </row>
    <row r="72" spans="1:19" s="15" customFormat="1" ht="40.5" customHeight="1" thickBot="1">
      <c r="A72" s="16" t="s">
        <v>145</v>
      </c>
      <c r="B72" s="17" t="s">
        <v>148</v>
      </c>
      <c r="C72" s="18" t="s">
        <v>163</v>
      </c>
      <c r="D72" s="14">
        <f t="shared" si="3"/>
        <v>336</v>
      </c>
      <c r="E72" s="9">
        <v>112</v>
      </c>
      <c r="F72" s="9">
        <f t="shared" si="18"/>
        <v>224</v>
      </c>
      <c r="G72" s="9">
        <v>34</v>
      </c>
      <c r="H72" s="9"/>
      <c r="I72" s="24"/>
      <c r="J72" s="9"/>
      <c r="K72" s="9"/>
      <c r="L72" s="9">
        <v>62</v>
      </c>
      <c r="M72" s="9">
        <v>72</v>
      </c>
      <c r="N72" s="19">
        <v>90</v>
      </c>
      <c r="O72" s="69"/>
      <c r="P72" s="73"/>
    </row>
    <row r="73" spans="1:19" s="15" customFormat="1" ht="15.75" thickBot="1">
      <c r="A73" s="16" t="s">
        <v>52</v>
      </c>
      <c r="B73" s="17"/>
      <c r="C73" s="18" t="s">
        <v>152</v>
      </c>
      <c r="D73" s="14">
        <v>144</v>
      </c>
      <c r="E73" s="9" t="s">
        <v>159</v>
      </c>
      <c r="F73" s="9">
        <f t="shared" si="18"/>
        <v>180</v>
      </c>
      <c r="G73" s="9" t="s">
        <v>159</v>
      </c>
      <c r="H73" s="9"/>
      <c r="I73" s="24"/>
      <c r="J73" s="9"/>
      <c r="K73" s="9"/>
      <c r="L73" s="9">
        <v>72</v>
      </c>
      <c r="M73" s="9">
        <v>72</v>
      </c>
      <c r="N73" s="19">
        <v>36</v>
      </c>
      <c r="O73" s="21"/>
      <c r="P73" s="73"/>
    </row>
    <row r="74" spans="1:19" s="15" customFormat="1" ht="15.75" thickBot="1">
      <c r="A74" s="16" t="s">
        <v>53</v>
      </c>
      <c r="B74" s="17"/>
      <c r="C74" s="18" t="s">
        <v>152</v>
      </c>
      <c r="D74" s="14">
        <v>324</v>
      </c>
      <c r="E74" s="9" t="s">
        <v>159</v>
      </c>
      <c r="F74" s="9">
        <f t="shared" si="18"/>
        <v>288</v>
      </c>
      <c r="G74" s="9" t="s">
        <v>159</v>
      </c>
      <c r="H74" s="9"/>
      <c r="I74" s="24"/>
      <c r="J74" s="9"/>
      <c r="K74" s="22"/>
      <c r="L74" s="22"/>
      <c r="M74" s="14"/>
      <c r="N74" s="19">
        <v>288</v>
      </c>
      <c r="O74" s="21"/>
      <c r="P74" s="73"/>
    </row>
    <row r="75" spans="1:19" s="40" customFormat="1" ht="16.5" thickBot="1">
      <c r="A75" s="128"/>
      <c r="B75" s="129" t="s">
        <v>23</v>
      </c>
      <c r="C75" s="84" t="s">
        <v>170</v>
      </c>
      <c r="D75" s="130">
        <f t="shared" ref="D75:P75" si="26">D13+D31+D36+D39</f>
        <v>7477</v>
      </c>
      <c r="E75" s="130">
        <f t="shared" si="26"/>
        <v>2149</v>
      </c>
      <c r="F75" s="130">
        <f t="shared" si="26"/>
        <v>5328</v>
      </c>
      <c r="G75" s="130">
        <f t="shared" si="26"/>
        <v>1823</v>
      </c>
      <c r="H75" s="130">
        <f t="shared" si="26"/>
        <v>60</v>
      </c>
      <c r="I75" s="130">
        <f t="shared" si="26"/>
        <v>612</v>
      </c>
      <c r="J75" s="130">
        <f t="shared" si="26"/>
        <v>792</v>
      </c>
      <c r="K75" s="130">
        <f t="shared" si="26"/>
        <v>576</v>
      </c>
      <c r="L75" s="130">
        <f t="shared" si="26"/>
        <v>828</v>
      </c>
      <c r="M75" s="130">
        <f t="shared" si="26"/>
        <v>612</v>
      </c>
      <c r="N75" s="130">
        <f t="shared" si="26"/>
        <v>828</v>
      </c>
      <c r="O75" s="130">
        <f t="shared" si="26"/>
        <v>576</v>
      </c>
      <c r="P75" s="130">
        <f t="shared" si="26"/>
        <v>504</v>
      </c>
    </row>
    <row r="76" spans="1:19" s="15" customFormat="1" ht="16.5" thickBot="1">
      <c r="A76" s="101" t="s">
        <v>112</v>
      </c>
      <c r="B76" s="103" t="s">
        <v>113</v>
      </c>
      <c r="C76" s="102"/>
      <c r="D76" s="9"/>
      <c r="E76" s="9"/>
      <c r="F76" s="9"/>
      <c r="G76" s="9"/>
      <c r="H76" s="9"/>
      <c r="I76" s="9"/>
      <c r="J76" s="9"/>
      <c r="K76" s="9"/>
      <c r="L76" s="9"/>
      <c r="M76" s="9"/>
      <c r="N76" s="19"/>
      <c r="O76" s="11"/>
      <c r="P76" s="19" t="s">
        <v>172</v>
      </c>
    </row>
    <row r="77" spans="1:19" s="15" customFormat="1" ht="27" thickBot="1">
      <c r="A77" s="12" t="s">
        <v>24</v>
      </c>
      <c r="B77" s="13" t="s">
        <v>25</v>
      </c>
      <c r="C77" s="9"/>
      <c r="D77" s="14"/>
      <c r="E77" s="9"/>
      <c r="F77" s="9"/>
      <c r="G77" s="9"/>
      <c r="H77" s="9"/>
      <c r="I77" s="9"/>
      <c r="J77" s="9"/>
      <c r="K77" s="9"/>
      <c r="L77" s="9"/>
      <c r="M77" s="9"/>
      <c r="N77" s="54"/>
      <c r="O77" s="21"/>
      <c r="P77" s="19" t="s">
        <v>171</v>
      </c>
    </row>
    <row r="78" spans="1:19" s="15" customFormat="1" ht="15.75" thickBot="1">
      <c r="A78" s="142" t="s">
        <v>111</v>
      </c>
      <c r="B78" s="143"/>
      <c r="C78" s="143"/>
      <c r="D78" s="143"/>
      <c r="E78" s="144"/>
      <c r="F78" s="85"/>
      <c r="G78" s="108"/>
      <c r="H78" s="109"/>
      <c r="I78" s="109"/>
      <c r="J78" s="109"/>
      <c r="K78" s="109"/>
      <c r="L78" s="109"/>
      <c r="M78" s="109"/>
      <c r="N78" s="110"/>
      <c r="O78" s="111"/>
      <c r="P78" s="109"/>
    </row>
    <row r="79" spans="1:19" s="15" customFormat="1" ht="15.75" customHeight="1" thickBot="1">
      <c r="A79" s="149" t="s">
        <v>26</v>
      </c>
      <c r="B79" s="150"/>
      <c r="C79" s="150"/>
      <c r="D79" s="150"/>
      <c r="E79" s="151"/>
      <c r="F79" s="147" t="s">
        <v>23</v>
      </c>
      <c r="G79" s="105" t="s">
        <v>27</v>
      </c>
      <c r="H79" s="106"/>
      <c r="I79" s="74">
        <f t="shared" ref="I79:P79" si="27">I13+I31+I36+I40+I56+I57+I59+I63+I67+I71+I72</f>
        <v>612</v>
      </c>
      <c r="J79" s="74">
        <f t="shared" si="27"/>
        <v>792</v>
      </c>
      <c r="K79" s="74">
        <f t="shared" si="27"/>
        <v>576</v>
      </c>
      <c r="L79" s="74">
        <f t="shared" si="27"/>
        <v>756</v>
      </c>
      <c r="M79" s="74">
        <f t="shared" si="27"/>
        <v>540</v>
      </c>
      <c r="N79" s="74">
        <f t="shared" si="27"/>
        <v>396</v>
      </c>
      <c r="O79" s="74">
        <f t="shared" si="27"/>
        <v>504</v>
      </c>
      <c r="P79" s="74">
        <f t="shared" si="27"/>
        <v>252</v>
      </c>
    </row>
    <row r="80" spans="1:19" s="15" customFormat="1" ht="15" customHeight="1" thickBot="1">
      <c r="A80" s="142" t="s">
        <v>115</v>
      </c>
      <c r="B80" s="143"/>
      <c r="C80" s="143"/>
      <c r="D80" s="143"/>
      <c r="E80" s="144"/>
      <c r="F80" s="147"/>
      <c r="G80" s="105" t="s">
        <v>28</v>
      </c>
      <c r="H80" s="106"/>
      <c r="I80" s="74">
        <f>I60+I64+I68+I73</f>
        <v>0</v>
      </c>
      <c r="J80" s="74">
        <f t="shared" ref="J80:P80" si="28">J60+J64+J68+J73</f>
        <v>0</v>
      </c>
      <c r="K80" s="74">
        <f t="shared" si="28"/>
        <v>0</v>
      </c>
      <c r="L80" s="74">
        <f t="shared" si="28"/>
        <v>72</v>
      </c>
      <c r="M80" s="74">
        <f t="shared" si="28"/>
        <v>72</v>
      </c>
      <c r="N80" s="74">
        <f t="shared" si="28"/>
        <v>144</v>
      </c>
      <c r="O80" s="74">
        <f t="shared" si="28"/>
        <v>72</v>
      </c>
      <c r="P80" s="74">
        <f t="shared" si="28"/>
        <v>0</v>
      </c>
      <c r="S80" s="54"/>
    </row>
    <row r="81" spans="1:17" s="15" customFormat="1" ht="23.25" customHeight="1" thickBot="1">
      <c r="A81" s="152" t="s">
        <v>114</v>
      </c>
      <c r="B81" s="153"/>
      <c r="C81" s="153"/>
      <c r="D81" s="153"/>
      <c r="E81" s="154"/>
      <c r="F81" s="147"/>
      <c r="G81" s="105" t="s">
        <v>29</v>
      </c>
      <c r="H81" s="106"/>
      <c r="I81" s="74">
        <f>I61+I65+I69+I74</f>
        <v>0</v>
      </c>
      <c r="J81" s="74">
        <f t="shared" ref="J81:P81" si="29">J61+J65+J69+J74</f>
        <v>0</v>
      </c>
      <c r="K81" s="74">
        <f t="shared" si="29"/>
        <v>0</v>
      </c>
      <c r="L81" s="74">
        <f t="shared" si="29"/>
        <v>0</v>
      </c>
      <c r="M81" s="74">
        <f t="shared" si="29"/>
        <v>0</v>
      </c>
      <c r="N81" s="74">
        <f t="shared" si="29"/>
        <v>288</v>
      </c>
      <c r="O81" s="74">
        <f t="shared" si="29"/>
        <v>0</v>
      </c>
      <c r="P81" s="74">
        <f t="shared" si="29"/>
        <v>252</v>
      </c>
    </row>
    <row r="82" spans="1:17" ht="15.75" thickBot="1">
      <c r="A82" s="152" t="s">
        <v>116</v>
      </c>
      <c r="B82" s="153"/>
      <c r="C82" s="153"/>
      <c r="D82" s="153"/>
      <c r="E82" s="154"/>
      <c r="F82" s="147"/>
      <c r="G82" s="107" t="s">
        <v>30</v>
      </c>
      <c r="H82" s="106"/>
      <c r="I82" s="75">
        <v>0</v>
      </c>
      <c r="J82" s="75">
        <v>3</v>
      </c>
      <c r="K82" s="75">
        <v>2</v>
      </c>
      <c r="L82" s="75">
        <v>1</v>
      </c>
      <c r="M82" s="75">
        <v>0</v>
      </c>
      <c r="N82" s="76">
        <v>1</v>
      </c>
      <c r="O82" s="77">
        <v>0</v>
      </c>
      <c r="P82" s="78">
        <v>3</v>
      </c>
      <c r="Q82">
        <f>SUM(I82:P82)</f>
        <v>10</v>
      </c>
    </row>
    <row r="83" spans="1:17" ht="17.25" customHeight="1" thickBot="1">
      <c r="A83" s="155" t="s">
        <v>117</v>
      </c>
      <c r="B83" s="156"/>
      <c r="C83" s="156"/>
      <c r="D83" s="156"/>
      <c r="E83" s="157"/>
      <c r="F83" s="147"/>
      <c r="G83" s="105" t="s">
        <v>31</v>
      </c>
      <c r="H83" s="47"/>
      <c r="I83" s="75">
        <v>1</v>
      </c>
      <c r="J83" s="75">
        <v>9</v>
      </c>
      <c r="K83" s="75">
        <v>2</v>
      </c>
      <c r="L83" s="75">
        <v>8</v>
      </c>
      <c r="M83" s="75">
        <v>0</v>
      </c>
      <c r="N83" s="76">
        <v>3</v>
      </c>
      <c r="O83" s="79">
        <v>5</v>
      </c>
      <c r="P83" s="80">
        <v>3</v>
      </c>
      <c r="Q83">
        <f t="shared" ref="Q83:Q84" si="30">SUM(I83:P83)</f>
        <v>31</v>
      </c>
    </row>
    <row r="84" spans="1:17" ht="15.75" thickBot="1">
      <c r="A84" s="158" t="s">
        <v>118</v>
      </c>
      <c r="B84" s="159"/>
      <c r="C84" s="159"/>
      <c r="D84" s="159"/>
      <c r="E84" s="160"/>
      <c r="F84" s="148"/>
      <c r="G84" s="105" t="s">
        <v>32</v>
      </c>
      <c r="H84" s="106"/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6">
        <v>0</v>
      </c>
      <c r="O84" s="77">
        <v>0</v>
      </c>
      <c r="P84" s="78">
        <v>0</v>
      </c>
      <c r="Q84">
        <f t="shared" si="30"/>
        <v>0</v>
      </c>
    </row>
    <row r="86" spans="1:17">
      <c r="O86" s="63">
        <f>O75+O80+O81</f>
        <v>648</v>
      </c>
    </row>
    <row r="87" spans="1:17" ht="15.75">
      <c r="C87" s="104"/>
      <c r="F87" t="e">
        <f>G87/36</f>
        <v>#REF!</v>
      </c>
      <c r="G87" s="82" t="e">
        <f>SUM(I87:M87)</f>
        <v>#REF!</v>
      </c>
      <c r="I87" s="15" t="e">
        <f>#REF!+#REF!+#REF!+I73+#REF!+#REF!+#REF!+#REF!</f>
        <v>#REF!</v>
      </c>
      <c r="J87" s="15" t="e">
        <f>#REF!+#REF!+#REF!+J73+#REF!+#REF!+#REF!+#REF!</f>
        <v>#REF!</v>
      </c>
      <c r="K87" s="15" t="e">
        <f>#REF!+#REF!+#REF!+K73+#REF!+#REF!+#REF!+#REF!</f>
        <v>#REF!</v>
      </c>
      <c r="L87" s="15" t="e">
        <f>#REF!+#REF!+#REF!+L73+#REF!+#REF!+#REF!+#REF!</f>
        <v>#REF!</v>
      </c>
      <c r="M87" s="25" t="e">
        <f>#REF!+#REF!+#REF!+M73+#REF!+#REF!+#REF!+#REF!</f>
        <v>#REF!</v>
      </c>
      <c r="N87" s="37" t="s">
        <v>55</v>
      </c>
      <c r="O87" s="63" t="e">
        <f>#REF!+#REF!+#REF!+O73+#REF!+#REF!+#REF!+#REF!</f>
        <v>#REF!</v>
      </c>
    </row>
    <row r="88" spans="1:17" ht="15.75">
      <c r="A88" s="7"/>
      <c r="F88" t="e">
        <f>G88/36</f>
        <v>#REF!</v>
      </c>
      <c r="G88" s="82" t="e">
        <f>SUM(I88:M88)</f>
        <v>#REF!</v>
      </c>
      <c r="I88" s="15" t="e">
        <f>#REF!+I64+#REF!+I74+#REF!+#REF!+#REF!+#REF!</f>
        <v>#REF!</v>
      </c>
      <c r="J88" s="15" t="e">
        <f>#REF!+J64+#REF!+J74+#REF!+#REF!+#REF!+#REF!</f>
        <v>#REF!</v>
      </c>
      <c r="K88" s="15" t="e">
        <f>#REF!+K64+#REF!+K74+#REF!+#REF!+#REF!+#REF!</f>
        <v>#REF!</v>
      </c>
      <c r="L88" s="15" t="e">
        <f>#REF!+L64+#REF!+L74+#REF!+#REF!+#REF!+#REF!</f>
        <v>#REF!</v>
      </c>
      <c r="M88" s="25" t="e">
        <f>#REF!+M64+#REF!+M74+#REF!+#REF!+#REF!+#REF!</f>
        <v>#REF!</v>
      </c>
      <c r="N88" s="37" t="s">
        <v>56</v>
      </c>
      <c r="O88" s="63" t="e">
        <f>#REF!+O64+#REF!+O74+#REF!+#REF!+#REF!+#REF!</f>
        <v>#REF!</v>
      </c>
    </row>
    <row r="89" spans="1:17" ht="63">
      <c r="A89" s="7"/>
      <c r="G89" s="83" t="e">
        <f>SUM(I89:M89)</f>
        <v>#REF!</v>
      </c>
      <c r="H89" s="83"/>
      <c r="I89" s="38" t="e">
        <f>I56+I63+I67+I71+#REF!+#REF!+#REF!+#REF!</f>
        <v>#REF!</v>
      </c>
      <c r="J89" s="38" t="e">
        <f>J56+J63+J67+J71+#REF!+#REF!+#REF!+#REF!</f>
        <v>#REF!</v>
      </c>
      <c r="K89" s="38" t="e">
        <f>K56+K63+K67+K71+#REF!+#REF!+#REF!+#REF!</f>
        <v>#REF!</v>
      </c>
      <c r="L89" s="38" t="e">
        <f>L56+L63+L67+L71+#REF!+#REF!+#REF!+#REF!</f>
        <v>#REF!</v>
      </c>
      <c r="M89" s="39" t="e">
        <f>M56+M63+M67+M71+#REF!+#REF!+#REF!+#REF!</f>
        <v>#REF!</v>
      </c>
      <c r="N89" s="37" t="s">
        <v>57</v>
      </c>
      <c r="O89" s="63" t="e">
        <f>O56+O63+O67+O71+#REF!+#REF!+#REF!+#REF!</f>
        <v>#REF!</v>
      </c>
    </row>
    <row r="90" spans="1:17">
      <c r="A90" s="7"/>
    </row>
    <row r="91" spans="1:17">
      <c r="A91" s="7"/>
    </row>
    <row r="92" spans="1:17">
      <c r="A92" s="7"/>
    </row>
  </sheetData>
  <mergeCells count="22">
    <mergeCell ref="K7:L7"/>
    <mergeCell ref="M7:N7"/>
    <mergeCell ref="F8:F11"/>
    <mergeCell ref="G8:G11"/>
    <mergeCell ref="H8:H11"/>
    <mergeCell ref="F7:H7"/>
    <mergeCell ref="A78:E78"/>
    <mergeCell ref="O7:P7"/>
    <mergeCell ref="F79:F84"/>
    <mergeCell ref="A79:E79"/>
    <mergeCell ref="A80:E80"/>
    <mergeCell ref="A81:E81"/>
    <mergeCell ref="A82:E82"/>
    <mergeCell ref="A83:E83"/>
    <mergeCell ref="A84:E84"/>
    <mergeCell ref="A3:A11"/>
    <mergeCell ref="C3:C11"/>
    <mergeCell ref="D3:G6"/>
    <mergeCell ref="I3:N3"/>
    <mergeCell ref="D7:D11"/>
    <mergeCell ref="E7:E11"/>
    <mergeCell ref="I7:J7"/>
  </mergeCells>
  <pageMargins left="0.70866141732283472" right="0.70866141732283472" top="0.55118110236220474" bottom="0.35433070866141736" header="0.31496062992125984" footer="0.11811023622047245"/>
  <pageSetup paperSize="9" scale="81" orientation="landscape" r:id="rId1"/>
  <rowBreaks count="2" manualBreakCount="2">
    <brk id="30" max="15" man="1"/>
    <brk id="5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План учебного процесса</vt:lpstr>
      <vt:lpstr>Лист2</vt:lpstr>
      <vt:lpstr>Лист3</vt:lpstr>
      <vt:lpstr>'План учебного процесса'!Заголовки_для_печати</vt:lpstr>
      <vt:lpstr>'План учебного процесса'!Область_печати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Тимофеев Игорь Сергеевич</dc:creator>
  <cp:lastModifiedBy>АЛЛА</cp:lastModifiedBy>
  <cp:lastPrinted>2019-08-30T12:32:04Z</cp:lastPrinted>
  <dcterms:created xsi:type="dcterms:W3CDTF">2011-05-21T10:25:10Z</dcterms:created>
  <dcterms:modified xsi:type="dcterms:W3CDTF">2019-08-30T12:32:07Z</dcterms:modified>
</cp:coreProperties>
</file>